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externalReferences>
    <externalReference r:id="rId8"/>
    <externalReference r:id="rId9"/>
  </externalReferences>
  <definedNames>
    <definedName name="_xlnm.Print_Area" localSheetId="0">'PL'!$A$1:$H$39</definedName>
  </definedNames>
  <calcPr fullCalcOnLoad="1"/>
</workbook>
</file>

<file path=xl/sharedStrings.xml><?xml version="1.0" encoding="utf-8"?>
<sst xmlns="http://schemas.openxmlformats.org/spreadsheetml/2006/main" count="249" uniqueCount="192">
  <si>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</si>
  <si>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</si>
  <si>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</si>
  <si>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</si>
  <si>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</si>
  <si>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</si>
  <si>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</si>
  <si>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</si>
  <si>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</si>
  <si>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</si>
  <si>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</si>
  <si>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</si>
  <si>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</si>
  <si>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</si>
  <si>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</si>
  <si>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</si>
  <si>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</si>
  <si>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</si>
  <si>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</si>
  <si>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</si>
  <si>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</si>
  <si>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</si>
  <si>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</si>
  <si>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</si>
  <si>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</si>
  <si>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</si>
  <si>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31.3.2003</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</si>
  <si>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</si>
  <si>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</si>
  <si>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</si>
  <si>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</si>
  <si>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</si>
  <si>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</si>
  <si>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</si>
  <si>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</si>
  <si>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</si>
  <si>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</si>
  <si>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</si>
  <si>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Tax recoverable</t>
  </si>
  <si>
    <t>CURRENT LIABILITIES</t>
  </si>
  <si>
    <t>Short term borrowings</t>
  </si>
  <si>
    <t>NET CURRENT ASSETS</t>
  </si>
  <si>
    <t>SHAREHOLDERS' EQUITY</t>
  </si>
  <si>
    <t>Share capital</t>
  </si>
  <si>
    <t>Reserves</t>
  </si>
  <si>
    <t>Shareholders' fund</t>
  </si>
  <si>
    <t>LONG TERM LIABILITIES</t>
  </si>
  <si>
    <t>Deferred taxation</t>
  </si>
  <si>
    <t>Deferred payables</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</si>
  <si>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</si>
  <si>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</si>
  <si>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</si>
  <si>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</si>
  <si>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</si>
  <si>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</si>
  <si>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</si>
  <si>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</si>
  <si>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</si>
  <si>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</si>
  <si>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</si>
  <si>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Balance as at 1 April 2003</t>
  </si>
  <si>
    <t>Balance as at 1 April 2002</t>
  </si>
  <si>
    <t>Net profit for the year</t>
  </si>
  <si>
    <t>Balance as at 31 March 2003</t>
  </si>
  <si>
    <t>12 months ended 31 March 2003</t>
  </si>
  <si>
    <t>CONDENSED CONSOLIDATED CASH FLOW STATEMENT</t>
  </si>
  <si>
    <t>Year ended</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</si>
  <si>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</si>
  <si>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</si>
  <si>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</si>
  <si>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</si>
  <si>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</si>
  <si>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</si>
  <si>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</si>
  <si>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</si>
  <si>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</si>
  <si>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</si>
  <si>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Write off of listing expenses</t>
  </si>
  <si>
    <t>Public issue of shares</t>
  </si>
  <si>
    <t>Distributable</t>
  </si>
  <si>
    <t>Dividend</t>
  </si>
  <si>
    <t>Acquisition of property, plant and equipment</t>
  </si>
  <si>
    <t>Acquisition of additional shares in subsidiary company</t>
  </si>
  <si>
    <t>Proceeds from disposal of property, plant and equipment</t>
  </si>
  <si>
    <t>Bank borrowings (net)</t>
  </si>
  <si>
    <t xml:space="preserve">Payment of hire purchase </t>
  </si>
  <si>
    <t>NOTES TO THE INTERIM FINANCIAL STATEMENTS</t>
  </si>
  <si>
    <t>Basis of Preparation</t>
  </si>
  <si>
    <t>The accounting policies and presentation adopted for the interim financial report are conssitent with those adopted for the annual audited financial statements for the year ended 31 March 2003.</t>
  </si>
  <si>
    <t>Audit Report of Preceding Annual Financial Statements</t>
  </si>
  <si>
    <t>The annual report of the Group's most recent annual audited financial statements for the year ended 31 March 2003 was not qualified.</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</si>
  <si>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</si>
  <si>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</si>
  <si>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</si>
  <si>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</si>
  <si>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</si>
  <si>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</si>
  <si>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</si>
  <si>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</si>
  <si>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During the financial period under review, a final dividend of 7% less 28% of income tax on 90,000,000 ordinary shares amounting to a total dividend of RM4,536,000 in respect of the financial year ended 31 March 2003  was paid.</t>
  </si>
  <si>
    <t>Segment Revenue and Results</t>
  </si>
  <si>
    <t>Property, Plant and Equipment</t>
  </si>
  <si>
    <t>The property, plant and equipment have been brought forward, without any amendments from the previous annual audited financial statements for the year ended 31 March 2003.</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</si>
  <si>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</si>
  <si>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</si>
  <si>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</si>
  <si>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</si>
  <si>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</si>
  <si>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</si>
  <si>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</si>
  <si>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</si>
  <si>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</si>
  <si>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</si>
  <si>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</si>
  <si>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</si>
  <si>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</si>
  <si>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</si>
  <si>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</si>
  <si>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</si>
  <si>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</si>
  <si>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</si>
  <si>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</si>
  <si>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</si>
  <si>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</si>
  <si>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</si>
  <si>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</si>
  <si>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</si>
  <si>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</si>
  <si>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</si>
  <si>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</si>
  <si>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 xml:space="preserve">As disclosed in the last annual audited financial statements as at 31 March 2003, a claim was lodged by a third party against the Company  for RM1,360,000 in respect of interest on payment due for alleged late delivery of land titles. </t>
  </si>
  <si>
    <t>Dividends Payable</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</si>
  <si>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</si>
  <si>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</si>
  <si>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</si>
  <si>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</si>
  <si>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</si>
  <si>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</si>
  <si>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</si>
  <si>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</si>
  <si>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</si>
  <si>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</si>
  <si>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</si>
  <si>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Material Changes in the Quarterly Results compared to the Results of the Immediate Preceding Quarter</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</si>
  <si>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</si>
  <si>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</si>
  <si>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</si>
  <si>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</si>
  <si>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</si>
  <si>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</si>
  <si>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</si>
  <si>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INCREASE/(DECREASE) IN CASH AND CASH EQUIVALENTS</t>
  </si>
  <si>
    <t>Net cash (used in)/generated from financing activities</t>
  </si>
  <si>
    <t>Net cash used in investing activities</t>
  </si>
  <si>
    <t>Net cash from operating activities</t>
  </si>
  <si>
    <t>CASH AND CASH EQUIVALENTS AT BEGINNING OF PERIOD/YEAR</t>
  </si>
  <si>
    <t>CASH AND CASH EQUIVALENTS AT END OF PERIOD/YEAR</t>
  </si>
  <si>
    <t>Basic earnings per share (sen)</t>
  </si>
  <si>
    <t>The Condensed Consolidated Statement of Changes in Equity should be read in conjunction with the Annual Audited Financial Report for the year ended 31 March 2003 and the explanatory notes attached to the interim financial statements.</t>
  </si>
  <si>
    <t>The Condensed Consolidated Cash Flow Statement should be read in conjunction with the Annual Audited Financial Report for the year ended 31 March 2003 and the accompanying notes attached to the interim financial statements.</t>
  </si>
  <si>
    <t>The Condensed Consolidated Income Statements should be read in conjunction with the Annual Audited Financial Report for the year ended 31 March 2003 and the accompanying explanatory notes attached to the interim financial statements.</t>
  </si>
  <si>
    <t>The Condensed Consolidated Balance Sheet should be read in conjunction with the Annual Audited Financial Report for the year ended 31 March 2003 and the accompanying explanatory notes attached to the interim financial statements.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</si>
  <si>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</si>
  <si>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</si>
  <si>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</si>
  <si>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</si>
  <si>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</si>
  <si>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Tax expenses of prior years</t>
  </si>
  <si>
    <t>Moving forward, the Group would continue to explore other property development opportunities to increase sources of revenue especially in Klang Valley.</t>
  </si>
  <si>
    <t>Trade and other payables</t>
  </si>
  <si>
    <t>Material Litigation</t>
  </si>
  <si>
    <t>This interim report is prepared in accordance with MASB 26 "Interim Financial Reporting" and paragraph 9.22 of the Malaysia Securities Exchange Berhad Listing Requirements, and should be read in conjunction with the Group's annual audited financial statements for the year ended 31 March 2003.</t>
  </si>
  <si>
    <t>ADDITIONAL INFORMATION REQUIRED BY THE MSEB'S LISTING REQUIREMENTS</t>
  </si>
  <si>
    <t>Interim report for the financial period ended 31 March 2004</t>
  </si>
  <si>
    <t>31/3/2004</t>
  </si>
  <si>
    <t>31/3/2003</t>
  </si>
  <si>
    <t>31.3.2004</t>
  </si>
  <si>
    <t>12 months ended 31 March 2004</t>
  </si>
  <si>
    <t>Balance as at 31 March 2004</t>
  </si>
  <si>
    <t>12 months ended</t>
  </si>
  <si>
    <t>Dividend paid</t>
  </si>
  <si>
    <t>For the financial year ended 31 March 2004, the Board of Directors propose a first and final gross dividend of 5% per share, less income tax of 28%, amounting toRM3.24 million, subject to the approval of shareholders at the forthcoming Annual General meeting.</t>
  </si>
  <si>
    <t>There were no material events subsequent to the end of the curent financial year ended 31 March 2004 and up to the date of this report.</t>
  </si>
  <si>
    <t>There were no material capital commitments not provided for  in the interim financial statements as at 31 March 2004.</t>
  </si>
  <si>
    <t>There were no changes in the contingent liabilities since the last annual balance sheet as at 31 March 2004, except for  bank guarantees issued by the financial institutions amounting to RM2,039,150 .</t>
  </si>
  <si>
    <t>During the current quarter under review, the Group achieved a revenue of RM23.580 million and profit before tax of RM6.869 million. Net profit for the quarter under review was RM5.287 million.</t>
  </si>
  <si>
    <t>There was a decrease of RM30.074 million (56.1%) and RM8.264 million (54.6%) in revenue and profit before tax respectively as compared to preceding year corresponding quarter.</t>
  </si>
  <si>
    <t>The group's revenue was RM86.118 million for the 12 months ended 31 March 2004. It achieved a year- to-date profit before tax and net profit  of RM24.318 million and RM17.788 million respectively. The Group's earnings per share for the 12 months ended 31 March 2004 was 19.76 sen.</t>
  </si>
  <si>
    <t>There was a decrease of RM22.288 million (20.6%) and RM2.241 million (8.4%) in revenue and profit before tax respectively as compared to preceding year corresponding period.</t>
  </si>
  <si>
    <t>The Group's shareholders' fund stood at RM148.395 million as at 31 March 2004. NTA per share stood at RM1.52 as at 31 March 2004.</t>
  </si>
  <si>
    <t>The outlook for the property market remains competitive with the rising cost of construction material, the Group will continue to focus on offering value-added affordable properties in the planned townships of Taman Pulai Indah, Johor Bahru and Bandar Universiti, Seri Iskandar, Perak.</t>
  </si>
  <si>
    <t>The Group registered a profit before tax of RM6.869 million for the current quarter, a  decrease of RM1.193 (14.8%) as compared to the preceding quarter. The decrease was mainly attributaable to timing in construction work progress.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</si>
</sst>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43" fontId="2" fillId="0" borderId="0" xfId="0" applyNumberFormat="1" applyFont="1" applyAlignment="1">
      <alignment/>
    </xf>
    <xf numFmtId="165" fontId="3" fillId="0" borderId="0" xfId="0" applyNumberFormat="1" applyFont="1" applyAlignment="1">
      <alignment/>
    </xf>
    <xf numFmtId="43" fontId="3" fillId="0" borderId="0" xfId="0" applyNumberFormat="1" applyFont="1" applyAlignment="1">
      <alignment/>
    </xf>
    <xf numFmtId="165" fontId="5" fillId="0" borderId="0" xfId="0" applyNumberFormat="1" applyFont="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My%20Documents\Accounts%202004\HYB%20CONSO%202004\GRP%20MGT%20ACCOUNT%202004\Grp%20Mgt%20Acc%20for%20Mar%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My%20Documents\Accounts%202004\HYB%20CONSO%202004\HYD-CONSO%20MAR%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TR)"/>
      <sheetName val="PL(MTH)"/>
      <sheetName val="PL(EST)"/>
      <sheetName val="BS"/>
      <sheetName val="Notes"/>
      <sheetName val="Group Fin Review"/>
      <sheetName val="Gen &amp; Adm"/>
      <sheetName val="Special"/>
    </sheetNames>
    <sheetDataSet>
      <sheetData sheetId="4">
        <row r="137">
          <cell r="H137">
            <v>8516.607</v>
          </cell>
        </row>
        <row r="138">
          <cell r="H138">
            <v>14876.274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 CF(O)"/>
      <sheetName val="CONSO PL"/>
      <sheetName val="CONSO BS"/>
      <sheetName val="CONSO ADJ"/>
      <sheetName val="Bonus provision"/>
      <sheetName val="Adm &amp; General"/>
      <sheetName val="HYB TAX"/>
    </sheetNames>
    <sheetDataSet>
      <sheetData sheetId="0">
        <row r="52">
          <cell r="E52">
            <v>-4536000</v>
          </cell>
        </row>
        <row r="64">
          <cell r="E64">
            <v>-7723366</v>
          </cell>
        </row>
      </sheetData>
      <sheetData sheetId="2">
        <row r="29">
          <cell r="V29">
            <v>1574736</v>
          </cell>
        </row>
        <row r="42">
          <cell r="V42">
            <v>8516607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workbookViewId="0" topLeftCell="A8">
      <pane xSplit="1" ySplit="5" topLeftCell="B18" activePane="bottomRight" state="frozen"/>
      <selection pane="topLeft" activeCell="A8" sqref="A8"/>
      <selection pane="topRight" activeCell="B8" sqref="B8"/>
      <selection pane="bottomLeft" activeCell="A13" sqref="A13"/>
      <selection pane="bottomRight" activeCell="B37" sqref="B37"/>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173</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0" t="s">
        <v>0</v>
      </c>
      <c r="C9" s="50"/>
      <c r="D9" s="50"/>
      <c r="E9" s="10"/>
      <c r="F9" s="50" t="s">
        <v>1</v>
      </c>
      <c r="G9" s="50"/>
      <c r="H9" s="50"/>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174</v>
      </c>
      <c r="C12" s="23"/>
      <c r="D12" s="24" t="s">
        <v>175</v>
      </c>
      <c r="E12" s="24"/>
      <c r="F12" s="23" t="s">
        <v>174</v>
      </c>
      <c r="G12" s="24"/>
      <c r="H12" s="24" t="s">
        <v>175</v>
      </c>
    </row>
    <row r="13" spans="1:8" ht="15.75">
      <c r="A13" s="7"/>
      <c r="B13" s="7"/>
      <c r="C13" s="7"/>
      <c r="D13" s="7"/>
      <c r="E13" s="7"/>
      <c r="F13" s="7"/>
      <c r="G13" s="7"/>
      <c r="H13" s="7"/>
    </row>
    <row r="14" spans="1:8" ht="15.75">
      <c r="A14" s="7" t="s">
        <v>7</v>
      </c>
      <c r="B14" s="12">
        <v>23580</v>
      </c>
      <c r="C14" s="13"/>
      <c r="D14" s="13">
        <f>+H14-54752</f>
        <v>53654</v>
      </c>
      <c r="E14" s="13"/>
      <c r="F14" s="12">
        <v>86118</v>
      </c>
      <c r="G14" s="13"/>
      <c r="H14" s="13">
        <v>108406</v>
      </c>
    </row>
    <row r="15" spans="1:8" ht="15.75">
      <c r="A15" s="7"/>
      <c r="B15" s="12"/>
      <c r="C15" s="13"/>
      <c r="D15" s="13"/>
      <c r="E15" s="13"/>
      <c r="F15" s="12"/>
      <c r="G15" s="13"/>
      <c r="H15" s="13"/>
    </row>
    <row r="16" spans="1:8" ht="15.75">
      <c r="A16" s="7" t="s">
        <v>11</v>
      </c>
      <c r="B16" s="12">
        <v>-15449</v>
      </c>
      <c r="C16" s="13"/>
      <c r="D16" s="13">
        <f>+H16+39688</f>
        <v>-34810</v>
      </c>
      <c r="E16" s="13"/>
      <c r="F16" s="12">
        <v>-57491</v>
      </c>
      <c r="G16" s="13"/>
      <c r="H16" s="13">
        <v>-74498</v>
      </c>
    </row>
    <row r="17" spans="1:8" ht="15.75">
      <c r="A17" s="7"/>
      <c r="B17" s="12"/>
      <c r="C17" s="13"/>
      <c r="D17" s="13"/>
      <c r="E17" s="13"/>
      <c r="F17" s="12"/>
      <c r="G17" s="13"/>
      <c r="H17" s="13"/>
    </row>
    <row r="18" spans="1:8" ht="15.75">
      <c r="A18" s="7" t="s">
        <v>12</v>
      </c>
      <c r="B18" s="12">
        <v>829</v>
      </c>
      <c r="C18" s="13"/>
      <c r="D18" s="13">
        <f>+H18-918</f>
        <v>-262</v>
      </c>
      <c r="E18" s="13"/>
      <c r="F18" s="12">
        <v>1773</v>
      </c>
      <c r="G18" s="13"/>
      <c r="H18" s="13">
        <v>656</v>
      </c>
    </row>
    <row r="19" spans="1:8" ht="15.75">
      <c r="A19" s="7"/>
      <c r="B19" s="12"/>
      <c r="C19" s="13"/>
      <c r="D19" s="13"/>
      <c r="E19" s="13"/>
      <c r="F19" s="12"/>
      <c r="G19" s="13"/>
      <c r="H19" s="13"/>
    </row>
    <row r="20" spans="1:8" ht="15.75">
      <c r="A20" s="7" t="s">
        <v>13</v>
      </c>
      <c r="B20" s="12">
        <f>-5583+1289+1323+1054</f>
        <v>-1917</v>
      </c>
      <c r="C20" s="13"/>
      <c r="D20" s="13">
        <f>+H20+4068</f>
        <v>-3375</v>
      </c>
      <c r="E20" s="13"/>
      <c r="F20" s="12">
        <v>-5583</v>
      </c>
      <c r="G20" s="13"/>
      <c r="H20" s="13">
        <v>-7443</v>
      </c>
    </row>
    <row r="21" spans="1:8" ht="15.75">
      <c r="A21" s="7"/>
      <c r="B21" s="25"/>
      <c r="C21" s="13"/>
      <c r="D21" s="26"/>
      <c r="E21" s="13"/>
      <c r="F21" s="25"/>
      <c r="G21" s="13"/>
      <c r="H21" s="26"/>
    </row>
    <row r="22" spans="1:8" ht="15.75">
      <c r="A22" s="7" t="s">
        <v>14</v>
      </c>
      <c r="B22" s="12">
        <f>SUM(B14:B21)</f>
        <v>7043</v>
      </c>
      <c r="C22" s="13"/>
      <c r="D22" s="13">
        <f>SUM(D14:D21)</f>
        <v>15207</v>
      </c>
      <c r="E22" s="13"/>
      <c r="F22" s="12">
        <f>SUM(F14:F21)</f>
        <v>24817</v>
      </c>
      <c r="G22" s="13"/>
      <c r="H22" s="13">
        <f>SUM(H14:H21)</f>
        <v>27121</v>
      </c>
    </row>
    <row r="23" spans="1:8" ht="15.75">
      <c r="A23" s="7"/>
      <c r="B23" s="12"/>
      <c r="C23" s="13"/>
      <c r="D23" s="13"/>
      <c r="E23" s="13"/>
      <c r="F23" s="12"/>
      <c r="G23" s="13"/>
      <c r="H23" s="13"/>
    </row>
    <row r="24" spans="1:8" ht="15.75">
      <c r="A24" s="7" t="s">
        <v>15</v>
      </c>
      <c r="B24" s="12">
        <f>-499+108+76+141</f>
        <v>-174</v>
      </c>
      <c r="C24" s="13"/>
      <c r="D24" s="13">
        <f>+H24+488</f>
        <v>-74</v>
      </c>
      <c r="E24" s="13"/>
      <c r="F24" s="12">
        <v>-499</v>
      </c>
      <c r="G24" s="13"/>
      <c r="H24" s="13">
        <v>-562</v>
      </c>
    </row>
    <row r="25" spans="1:8" ht="15.75">
      <c r="A25" s="7"/>
      <c r="B25" s="25"/>
      <c r="C25" s="13"/>
      <c r="D25" s="26"/>
      <c r="E25" s="13"/>
      <c r="F25" s="25"/>
      <c r="G25" s="13"/>
      <c r="H25" s="26"/>
    </row>
    <row r="26" spans="1:8" ht="15.75">
      <c r="A26" s="7" t="s">
        <v>16</v>
      </c>
      <c r="B26" s="12">
        <f>SUM(B22:B25)</f>
        <v>6869</v>
      </c>
      <c r="C26" s="13"/>
      <c r="D26" s="13">
        <f>SUM(D22:D25)</f>
        <v>15133</v>
      </c>
      <c r="E26" s="13"/>
      <c r="F26" s="12">
        <f>SUM(F22:F25)</f>
        <v>24318</v>
      </c>
      <c r="G26" s="13"/>
      <c r="H26" s="13">
        <f>SUM(H22:H25)</f>
        <v>26559</v>
      </c>
    </row>
    <row r="27" spans="1:8" ht="15.75">
      <c r="A27" s="7"/>
      <c r="B27" s="12"/>
      <c r="C27" s="13"/>
      <c r="D27" s="13"/>
      <c r="E27" s="13"/>
      <c r="F27" s="12"/>
      <c r="G27" s="13"/>
      <c r="H27" s="13"/>
    </row>
    <row r="28" spans="1:8" ht="15.75">
      <c r="A28" s="7" t="s">
        <v>17</v>
      </c>
      <c r="B28" s="12">
        <v>-1582</v>
      </c>
      <c r="C28" s="13"/>
      <c r="D28" s="13">
        <f>+H28+3822</f>
        <v>-4358</v>
      </c>
      <c r="E28" s="13"/>
      <c r="F28" s="12">
        <v>-6530</v>
      </c>
      <c r="G28" s="13"/>
      <c r="H28" s="13">
        <v>-8180</v>
      </c>
    </row>
    <row r="29" spans="1:8" ht="15.75">
      <c r="A29" s="7"/>
      <c r="B29" s="25"/>
      <c r="C29" s="13"/>
      <c r="D29" s="26"/>
      <c r="E29" s="13"/>
      <c r="F29" s="25"/>
      <c r="G29" s="13"/>
      <c r="H29" s="26"/>
    </row>
    <row r="30" spans="1:8" ht="15.75">
      <c r="A30" s="7" t="s">
        <v>18</v>
      </c>
      <c r="B30" s="12">
        <f>SUM(B26:B29)</f>
        <v>5287</v>
      </c>
      <c r="C30" s="13"/>
      <c r="D30" s="13">
        <f>SUM(D26:D29)</f>
        <v>10775</v>
      </c>
      <c r="E30" s="13"/>
      <c r="F30" s="12">
        <f>SUM(F26:F29)</f>
        <v>17788</v>
      </c>
      <c r="G30" s="13"/>
      <c r="H30" s="13">
        <f>SUM(H26:H29)</f>
        <v>18379</v>
      </c>
    </row>
    <row r="31" spans="1:8" ht="15.75">
      <c r="A31" s="7"/>
      <c r="B31" s="12"/>
      <c r="C31" s="13"/>
      <c r="D31" s="13"/>
      <c r="E31" s="13"/>
      <c r="F31" s="12"/>
      <c r="G31" s="13"/>
      <c r="H31" s="13"/>
    </row>
    <row r="32" spans="1:8" ht="15.75">
      <c r="A32" s="7" t="s">
        <v>19</v>
      </c>
      <c r="B32" s="12">
        <v>0</v>
      </c>
      <c r="C32" s="13"/>
      <c r="D32" s="13">
        <v>0</v>
      </c>
      <c r="E32" s="13"/>
      <c r="F32" s="12">
        <v>0</v>
      </c>
      <c r="G32" s="13"/>
      <c r="H32" s="13">
        <v>-235</v>
      </c>
    </row>
    <row r="33" spans="1:8" ht="15.75">
      <c r="A33" s="7"/>
      <c r="B33" s="12"/>
      <c r="C33" s="13"/>
      <c r="D33" s="13"/>
      <c r="E33" s="13"/>
      <c r="F33" s="12"/>
      <c r="G33" s="13"/>
      <c r="H33" s="13"/>
    </row>
    <row r="34" spans="1:8" ht="16.5" thickBot="1">
      <c r="A34" s="7" t="s">
        <v>20</v>
      </c>
      <c r="B34" s="27">
        <f>SUM(B30:B33)</f>
        <v>5287</v>
      </c>
      <c r="C34" s="13"/>
      <c r="D34" s="28">
        <f>SUM(D30:D33)</f>
        <v>10775</v>
      </c>
      <c r="E34" s="13"/>
      <c r="F34" s="27">
        <f>SUM(F30:F33)</f>
        <v>17788</v>
      </c>
      <c r="G34" s="13"/>
      <c r="H34" s="28">
        <f>SUM(H30:H33)</f>
        <v>18144</v>
      </c>
    </row>
    <row r="35" spans="1:8" ht="16.5" thickTop="1">
      <c r="A35" s="7"/>
      <c r="B35" s="6"/>
      <c r="C35" s="7"/>
      <c r="D35" s="7"/>
      <c r="E35" s="7"/>
      <c r="F35" s="6"/>
      <c r="G35" s="7"/>
      <c r="H35" s="7"/>
    </row>
    <row r="36" spans="1:8" ht="15.75">
      <c r="A36" s="7" t="s">
        <v>157</v>
      </c>
      <c r="B36" s="46">
        <f>+B34/90000*100</f>
        <v>5.874444444444444</v>
      </c>
      <c r="C36" s="7"/>
      <c r="D36" s="39">
        <f>+D34/82492*100</f>
        <v>13.061872666440383</v>
      </c>
      <c r="E36" s="7"/>
      <c r="F36" s="46">
        <f>+F34/90000*100</f>
        <v>19.764444444444447</v>
      </c>
      <c r="G36" s="7"/>
      <c r="H36" s="7">
        <v>22.03</v>
      </c>
    </row>
    <row r="37" spans="1:8" ht="15.75">
      <c r="A37" s="7"/>
      <c r="B37" s="7"/>
      <c r="C37" s="7"/>
      <c r="D37" s="7"/>
      <c r="E37" s="7"/>
      <c r="F37" s="7"/>
      <c r="G37" s="7"/>
      <c r="H37" s="7"/>
    </row>
    <row r="38" spans="1:8" ht="15.75">
      <c r="A38" s="7"/>
      <c r="B38" s="7"/>
      <c r="C38" s="7"/>
      <c r="D38" s="7"/>
      <c r="E38" s="7"/>
      <c r="F38" s="7"/>
      <c r="G38" s="7"/>
      <c r="H38" s="7"/>
    </row>
    <row r="39" spans="1:8" ht="49.5" customHeight="1">
      <c r="A39" s="51" t="s">
        <v>160</v>
      </c>
      <c r="B39" s="52"/>
      <c r="C39" s="52"/>
      <c r="D39" s="52"/>
      <c r="E39" s="52"/>
      <c r="F39" s="52"/>
      <c r="G39" s="52"/>
      <c r="H39" s="52"/>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9"/>
  <sheetViews>
    <sheetView workbookViewId="0" topLeftCell="A32">
      <selection activeCell="B55" sqref="B55"/>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173</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176</v>
      </c>
      <c r="C9" s="10"/>
      <c r="D9" s="10" t="s">
        <v>26</v>
      </c>
    </row>
    <row r="10" spans="1:4" ht="15.75">
      <c r="A10" s="7"/>
      <c r="B10" s="10" t="s">
        <v>27</v>
      </c>
      <c r="C10" s="10"/>
      <c r="D10" s="10" t="s">
        <v>28</v>
      </c>
    </row>
    <row r="11" spans="1:4" ht="15.75">
      <c r="A11" s="7"/>
      <c r="B11" s="10" t="s">
        <v>29</v>
      </c>
      <c r="C11" s="10"/>
      <c r="D11" s="10" t="s">
        <v>29</v>
      </c>
    </row>
    <row r="12" spans="1:4" ht="15.75">
      <c r="A12" s="7"/>
      <c r="B12" s="8"/>
      <c r="C12" s="8"/>
      <c r="D12" s="8"/>
    </row>
    <row r="13" spans="1:4" ht="15.75">
      <c r="A13" s="6" t="s">
        <v>24</v>
      </c>
      <c r="B13" s="6"/>
      <c r="C13" s="7"/>
      <c r="D13" s="7"/>
    </row>
    <row r="14" spans="1:4" ht="15.75">
      <c r="A14" s="7" t="s">
        <v>30</v>
      </c>
      <c r="B14" s="12">
        <v>3244</v>
      </c>
      <c r="C14" s="13"/>
      <c r="D14" s="13">
        <v>3277</v>
      </c>
    </row>
    <row r="15" spans="1:4" ht="15.75">
      <c r="A15" s="7" t="s">
        <v>32</v>
      </c>
      <c r="B15" s="12">
        <v>116602</v>
      </c>
      <c r="C15" s="13"/>
      <c r="D15" s="13">
        <v>113646</v>
      </c>
    </row>
    <row r="16" spans="1:4" ht="15.75">
      <c r="A16" s="7" t="s">
        <v>31</v>
      </c>
      <c r="B16" s="25">
        <v>11730</v>
      </c>
      <c r="C16" s="29"/>
      <c r="D16" s="26">
        <v>11730</v>
      </c>
    </row>
    <row r="17" spans="1:4" ht="15.75">
      <c r="A17" s="7"/>
      <c r="B17" s="12">
        <f>SUM(B14:B16)</f>
        <v>131576</v>
      </c>
      <c r="C17" s="13"/>
      <c r="D17" s="13">
        <f>SUM(D14:D16)</f>
        <v>128653</v>
      </c>
    </row>
    <row r="18" spans="1:4" ht="15.75">
      <c r="A18" s="7"/>
      <c r="B18" s="12"/>
      <c r="C18" s="13"/>
      <c r="D18" s="13"/>
    </row>
    <row r="19" spans="1:4" ht="15.75">
      <c r="A19" s="6" t="s">
        <v>33</v>
      </c>
      <c r="B19" s="12"/>
      <c r="C19" s="13"/>
      <c r="D19" s="13"/>
    </row>
    <row r="20" spans="1:4" ht="15.75">
      <c r="A20" s="7" t="s">
        <v>34</v>
      </c>
      <c r="B20" s="30">
        <v>4953</v>
      </c>
      <c r="C20" s="13"/>
      <c r="D20" s="31">
        <v>1858</v>
      </c>
    </row>
    <row r="21" spans="1:4" ht="15.75">
      <c r="A21" s="7" t="s">
        <v>35</v>
      </c>
      <c r="B21" s="32">
        <v>59528</v>
      </c>
      <c r="C21" s="13"/>
      <c r="D21" s="33">
        <v>60004</v>
      </c>
    </row>
    <row r="22" spans="1:4" ht="15.75">
      <c r="A22" s="7" t="s">
        <v>36</v>
      </c>
      <c r="B22" s="32">
        <v>26108</v>
      </c>
      <c r="C22" s="13"/>
      <c r="D22" s="33">
        <v>40590</v>
      </c>
    </row>
    <row r="23" spans="1:4" ht="15.75">
      <c r="A23" s="7" t="s">
        <v>37</v>
      </c>
      <c r="B23" s="32">
        <v>1575</v>
      </c>
      <c r="C23" s="13"/>
      <c r="D23" s="33">
        <v>1146</v>
      </c>
    </row>
    <row r="24" spans="1:4" ht="15.75">
      <c r="A24" s="7" t="s">
        <v>38</v>
      </c>
      <c r="B24" s="32">
        <v>0</v>
      </c>
      <c r="C24" s="13"/>
      <c r="D24" s="34"/>
    </row>
    <row r="25" spans="1:4" ht="15.75">
      <c r="A25" s="7"/>
      <c r="B25" s="35">
        <f>SUM(B20:B24)</f>
        <v>92164</v>
      </c>
      <c r="C25" s="13"/>
      <c r="D25" s="36">
        <f>SUM(D20:D24)</f>
        <v>103598</v>
      </c>
    </row>
    <row r="26" spans="1:4" ht="15.75">
      <c r="A26" s="7"/>
      <c r="B26" s="12"/>
      <c r="C26" s="13"/>
      <c r="D26" s="13"/>
    </row>
    <row r="27" spans="1:4" ht="15.75">
      <c r="A27" s="6" t="s">
        <v>39</v>
      </c>
      <c r="B27" s="12"/>
      <c r="C27" s="13"/>
      <c r="D27" s="13"/>
    </row>
    <row r="28" spans="1:4" ht="15.75">
      <c r="A28" s="7" t="s">
        <v>169</v>
      </c>
      <c r="B28" s="30">
        <v>40318</v>
      </c>
      <c r="C28" s="13"/>
      <c r="D28" s="31">
        <v>52366</v>
      </c>
    </row>
    <row r="29" spans="1:4" ht="15.75">
      <c r="A29" s="7" t="s">
        <v>40</v>
      </c>
      <c r="B29" s="32">
        <v>24999</v>
      </c>
      <c r="C29" s="13"/>
      <c r="D29" s="33">
        <v>27627</v>
      </c>
    </row>
    <row r="30" spans="1:4" ht="15.75">
      <c r="A30" s="7" t="s">
        <v>17</v>
      </c>
      <c r="B30" s="32">
        <v>388</v>
      </c>
      <c r="C30" s="13"/>
      <c r="D30" s="33">
        <v>1900</v>
      </c>
    </row>
    <row r="31" spans="1:4" ht="15.75">
      <c r="A31" s="7"/>
      <c r="B31" s="35">
        <f>SUM(B28:B30)</f>
        <v>65705</v>
      </c>
      <c r="C31" s="13"/>
      <c r="D31" s="36">
        <f>SUM(D28:D30)</f>
        <v>81893</v>
      </c>
    </row>
    <row r="32" spans="1:4" ht="15.75">
      <c r="A32" s="7"/>
      <c r="B32" s="12"/>
      <c r="C32" s="13"/>
      <c r="D32" s="13"/>
    </row>
    <row r="33" spans="1:4" ht="15.75">
      <c r="A33" s="6" t="s">
        <v>41</v>
      </c>
      <c r="B33" s="12">
        <f>+B25-B31</f>
        <v>26459</v>
      </c>
      <c r="C33" s="13"/>
      <c r="D33" s="13">
        <f>+D25-D31</f>
        <v>21705</v>
      </c>
    </row>
    <row r="34" spans="1:4" ht="15.75">
      <c r="A34" s="7"/>
      <c r="B34" s="12"/>
      <c r="C34" s="13"/>
      <c r="D34" s="13"/>
    </row>
    <row r="35" spans="1:4" ht="16.5" thickBot="1">
      <c r="A35" s="7"/>
      <c r="B35" s="27">
        <f>+B17+B33</f>
        <v>158035</v>
      </c>
      <c r="C35" s="13"/>
      <c r="D35" s="28">
        <f>+D17+D33</f>
        <v>150358</v>
      </c>
    </row>
    <row r="36" spans="1:4" ht="16.5" thickTop="1">
      <c r="A36" s="7"/>
      <c r="B36" s="12"/>
      <c r="C36" s="13"/>
      <c r="D36" s="13"/>
    </row>
    <row r="37" spans="1:4" ht="15.75">
      <c r="A37" s="6" t="s">
        <v>42</v>
      </c>
      <c r="B37" s="12"/>
      <c r="C37" s="13"/>
      <c r="D37" s="13"/>
    </row>
    <row r="38" spans="1:4" ht="15.75">
      <c r="A38" s="7" t="s">
        <v>43</v>
      </c>
      <c r="B38" s="12">
        <v>90000</v>
      </c>
      <c r="C38" s="13"/>
      <c r="D38" s="13">
        <v>90000</v>
      </c>
    </row>
    <row r="39" spans="1:4" ht="15.75">
      <c r="A39" s="7" t="s">
        <v>44</v>
      </c>
      <c r="B39" s="25">
        <v>58395</v>
      </c>
      <c r="C39" s="13"/>
      <c r="D39" s="26">
        <v>45143</v>
      </c>
    </row>
    <row r="40" spans="1:4" ht="15.75">
      <c r="A40" s="7" t="s">
        <v>45</v>
      </c>
      <c r="B40" s="12">
        <f>SUM(B38:B39)</f>
        <v>148395</v>
      </c>
      <c r="C40" s="13"/>
      <c r="D40" s="13">
        <f>SUM(D38:D39)</f>
        <v>135143</v>
      </c>
    </row>
    <row r="41" spans="1:4" ht="15.75">
      <c r="A41" s="7"/>
      <c r="B41" s="12"/>
      <c r="C41" s="13"/>
      <c r="D41" s="13"/>
    </row>
    <row r="42" spans="1:4" ht="15.75">
      <c r="A42" s="6" t="s">
        <v>46</v>
      </c>
      <c r="B42" s="12"/>
      <c r="C42" s="13"/>
      <c r="D42" s="13"/>
    </row>
    <row r="43" spans="1:4" ht="15.75">
      <c r="A43" s="7" t="s">
        <v>47</v>
      </c>
      <c r="B43" s="30">
        <v>6288</v>
      </c>
      <c r="C43" s="13"/>
      <c r="D43" s="31">
        <v>6715</v>
      </c>
    </row>
    <row r="44" spans="1:4" ht="15.75">
      <c r="A44" s="7" t="s">
        <v>48</v>
      </c>
      <c r="B44" s="32">
        <v>0</v>
      </c>
      <c r="C44" s="13"/>
      <c r="D44" s="33">
        <v>5883</v>
      </c>
    </row>
    <row r="45" spans="1:4" ht="15.75">
      <c r="A45" s="7" t="s">
        <v>49</v>
      </c>
      <c r="B45" s="32">
        <v>247</v>
      </c>
      <c r="C45" s="13"/>
      <c r="D45" s="33">
        <v>17</v>
      </c>
    </row>
    <row r="46" spans="1:4" ht="15.75">
      <c r="A46" s="7" t="s">
        <v>50</v>
      </c>
      <c r="B46" s="37">
        <v>3105</v>
      </c>
      <c r="C46" s="13"/>
      <c r="D46" s="34">
        <v>2600</v>
      </c>
    </row>
    <row r="47" spans="1:4" ht="15.75">
      <c r="A47" s="7"/>
      <c r="B47" s="12">
        <f>SUM(B43:B46)</f>
        <v>9640</v>
      </c>
      <c r="C47" s="13"/>
      <c r="D47" s="13">
        <f>SUM(D43:D46)</f>
        <v>15215</v>
      </c>
    </row>
    <row r="48" spans="1:4" ht="15.75">
      <c r="A48" s="7"/>
      <c r="B48" s="12"/>
      <c r="C48" s="13"/>
      <c r="D48" s="13"/>
    </row>
    <row r="49" spans="1:4" ht="16.5" thickBot="1">
      <c r="A49" s="7"/>
      <c r="B49" s="27">
        <f>+B40+B47</f>
        <v>158035</v>
      </c>
      <c r="C49" s="13"/>
      <c r="D49" s="28">
        <f>+D40+D47</f>
        <v>150358</v>
      </c>
    </row>
    <row r="50" spans="1:4" ht="16.5" thickTop="1">
      <c r="A50" s="7"/>
      <c r="B50" s="12"/>
      <c r="C50" s="13"/>
      <c r="D50" s="13"/>
    </row>
    <row r="51" spans="1:4" ht="15.75">
      <c r="A51" s="7" t="s">
        <v>51</v>
      </c>
      <c r="B51" s="12">
        <f>+B40-B16</f>
        <v>136665</v>
      </c>
      <c r="C51" s="13"/>
      <c r="D51" s="13">
        <f>+D40-D16</f>
        <v>123413</v>
      </c>
    </row>
    <row r="52" spans="1:4" ht="15.75">
      <c r="A52" s="7" t="s">
        <v>52</v>
      </c>
      <c r="B52" s="38">
        <f>+B51/B38</f>
        <v>1.5185</v>
      </c>
      <c r="C52" s="7"/>
      <c r="D52" s="39">
        <f>+D51/D38</f>
        <v>1.3712555555555554</v>
      </c>
    </row>
    <row r="53" spans="1:4" ht="15.75">
      <c r="A53" s="7"/>
      <c r="B53" s="7"/>
      <c r="C53" s="7"/>
      <c r="D53" s="7"/>
    </row>
    <row r="54" spans="1:8" ht="70.5" customHeight="1">
      <c r="A54" s="51" t="s">
        <v>161</v>
      </c>
      <c r="B54" s="52"/>
      <c r="C54" s="52"/>
      <c r="D54" s="52"/>
      <c r="E54" s="1"/>
      <c r="F54" s="1"/>
      <c r="G54" s="1"/>
      <c r="H54" s="1"/>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5.75">
      <c r="A59" s="7"/>
      <c r="B59" s="7"/>
      <c r="C59" s="7"/>
      <c r="D59" s="7"/>
    </row>
    <row r="60" spans="1:4" ht="15.75">
      <c r="A60" s="7"/>
      <c r="B60" s="7"/>
      <c r="C60" s="7"/>
      <c r="D60" s="7"/>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sheetData>
  <mergeCells count="1">
    <mergeCell ref="A54:D54"/>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3">
      <pane xSplit="1" ySplit="9" topLeftCell="B27" activePane="bottomRight" state="frozen"/>
      <selection pane="topLeft" activeCell="A3" sqref="A3"/>
      <selection pane="topRight" activeCell="B3" sqref="B3"/>
      <selection pane="bottomLeft" activeCell="A12" sqref="A12"/>
      <selection pane="bottomRight" activeCell="F28" sqref="F28"/>
    </sheetView>
  </sheetViews>
  <sheetFormatPr defaultColWidth="9.140625" defaultRowHeight="12.75"/>
  <cols>
    <col min="1" max="1" width="37.421875" style="0" customWidth="1"/>
    <col min="2" max="2" width="16.7109375" style="0" customWidth="1"/>
    <col min="3" max="4" width="13.28125" style="0" customWidth="1"/>
    <col min="5" max="5" width="13.5742187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173</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53</v>
      </c>
      <c r="B7" s="7"/>
      <c r="C7" s="7"/>
      <c r="D7" s="7"/>
      <c r="E7" s="7"/>
      <c r="F7" s="7"/>
      <c r="G7" s="7"/>
      <c r="H7" s="21"/>
    </row>
    <row r="8" spans="1:8" ht="15.75">
      <c r="A8" s="6"/>
      <c r="B8" s="7"/>
      <c r="C8" s="7"/>
      <c r="D8" s="7"/>
      <c r="E8" s="7"/>
      <c r="F8" s="7"/>
      <c r="G8" s="7"/>
      <c r="H8" s="21"/>
    </row>
    <row r="9" spans="1:8" ht="15.75">
      <c r="A9" s="7"/>
      <c r="B9" s="6"/>
      <c r="C9" s="6" t="s">
        <v>165</v>
      </c>
      <c r="D9" s="6"/>
      <c r="E9" s="6"/>
      <c r="F9" s="6" t="s">
        <v>79</v>
      </c>
      <c r="G9" s="6"/>
      <c r="H9" s="21"/>
    </row>
    <row r="10" spans="1:8" ht="47.25">
      <c r="A10" s="7"/>
      <c r="B10" s="18" t="s">
        <v>54</v>
      </c>
      <c r="C10" s="18" t="s">
        <v>55</v>
      </c>
      <c r="D10" s="18" t="s">
        <v>56</v>
      </c>
      <c r="E10" s="18" t="s">
        <v>57</v>
      </c>
      <c r="F10" s="18" t="s">
        <v>58</v>
      </c>
      <c r="G10" s="18" t="s">
        <v>59</v>
      </c>
      <c r="H10" s="21"/>
    </row>
    <row r="11" spans="1:8" ht="15.75">
      <c r="A11" s="7"/>
      <c r="B11" s="10" t="s">
        <v>29</v>
      </c>
      <c r="C11" s="10" t="s">
        <v>29</v>
      </c>
      <c r="D11" s="10" t="s">
        <v>29</v>
      </c>
      <c r="E11" s="10" t="s">
        <v>29</v>
      </c>
      <c r="F11" s="10" t="s">
        <v>29</v>
      </c>
      <c r="G11" s="10" t="s">
        <v>29</v>
      </c>
      <c r="H11" s="21"/>
    </row>
    <row r="12" spans="1:8" ht="15.75">
      <c r="A12" s="40" t="s">
        <v>64</v>
      </c>
      <c r="B12" s="8"/>
      <c r="C12" s="8"/>
      <c r="D12" s="8"/>
      <c r="E12" s="8"/>
      <c r="F12" s="8"/>
      <c r="G12" s="8"/>
      <c r="H12" s="21"/>
    </row>
    <row r="13" spans="1:8" ht="15.75">
      <c r="A13" s="7"/>
      <c r="B13" s="8"/>
      <c r="C13" s="8"/>
      <c r="D13" s="8"/>
      <c r="E13" s="8"/>
      <c r="F13" s="8"/>
      <c r="G13" s="8"/>
      <c r="H13" s="21"/>
    </row>
    <row r="14" spans="1:8" ht="15.75">
      <c r="A14" s="7" t="s">
        <v>61</v>
      </c>
      <c r="B14" s="41">
        <v>77129</v>
      </c>
      <c r="C14" s="41">
        <v>0</v>
      </c>
      <c r="D14" s="41">
        <v>500</v>
      </c>
      <c r="E14" s="41">
        <v>303</v>
      </c>
      <c r="F14" s="41">
        <v>19499</v>
      </c>
      <c r="G14" s="41">
        <f>SUM(B14:F14)</f>
        <v>97431</v>
      </c>
      <c r="H14" s="21"/>
    </row>
    <row r="15" spans="1:8" ht="15.75">
      <c r="A15" s="7"/>
      <c r="B15" s="41"/>
      <c r="C15" s="41"/>
      <c r="D15" s="41"/>
      <c r="E15" s="41"/>
      <c r="F15" s="41"/>
      <c r="G15" s="41"/>
      <c r="H15" s="21"/>
    </row>
    <row r="16" spans="1:8" ht="15.75">
      <c r="A16" s="7" t="s">
        <v>77</v>
      </c>
      <c r="B16" s="41"/>
      <c r="C16" s="41">
        <v>-2956</v>
      </c>
      <c r="D16" s="41"/>
      <c r="E16" s="41"/>
      <c r="F16" s="41"/>
      <c r="G16" s="41">
        <f>SUM(B16:F16)</f>
        <v>-2956</v>
      </c>
      <c r="H16" s="21"/>
    </row>
    <row r="17" spans="1:8" ht="15.75">
      <c r="A17" s="7"/>
      <c r="B17" s="41"/>
      <c r="C17" s="41"/>
      <c r="D17" s="41"/>
      <c r="E17" s="41"/>
      <c r="F17" s="41"/>
      <c r="G17" s="41"/>
      <c r="H17" s="21"/>
    </row>
    <row r="18" spans="1:8" ht="15.75">
      <c r="A18" s="7" t="s">
        <v>78</v>
      </c>
      <c r="B18" s="41">
        <v>12871</v>
      </c>
      <c r="C18" s="41">
        <v>9653</v>
      </c>
      <c r="D18" s="41"/>
      <c r="E18" s="41"/>
      <c r="F18" s="41"/>
      <c r="G18" s="41">
        <f>SUM(B18:F18)</f>
        <v>22524</v>
      </c>
      <c r="H18" s="21"/>
    </row>
    <row r="19" spans="1:8" ht="15.75">
      <c r="A19" s="7"/>
      <c r="B19" s="41"/>
      <c r="C19" s="41"/>
      <c r="D19" s="41"/>
      <c r="E19" s="41"/>
      <c r="F19" s="41"/>
      <c r="G19" s="41"/>
      <c r="H19" s="21"/>
    </row>
    <row r="20" spans="1:8" ht="15.75">
      <c r="A20" s="7" t="s">
        <v>62</v>
      </c>
      <c r="B20" s="41"/>
      <c r="C20" s="41"/>
      <c r="D20" s="41"/>
      <c r="E20" s="41"/>
      <c r="F20" s="41">
        <v>18144</v>
      </c>
      <c r="G20" s="41">
        <f>SUM(B20:F20)</f>
        <v>18144</v>
      </c>
      <c r="H20" s="21"/>
    </row>
    <row r="21" spans="1:8" ht="15.75">
      <c r="A21" s="7"/>
      <c r="B21" s="41"/>
      <c r="C21" s="41"/>
      <c r="D21" s="41"/>
      <c r="E21" s="41"/>
      <c r="F21" s="41"/>
      <c r="G21" s="41"/>
      <c r="H21" s="21"/>
    </row>
    <row r="22" spans="1:8" ht="16.5" thickBot="1">
      <c r="A22" s="7" t="s">
        <v>63</v>
      </c>
      <c r="B22" s="42">
        <f aca="true" t="shared" si="0" ref="B22:G22">SUM(B14:B21)</f>
        <v>90000</v>
      </c>
      <c r="C22" s="42">
        <f t="shared" si="0"/>
        <v>6697</v>
      </c>
      <c r="D22" s="42">
        <f t="shared" si="0"/>
        <v>500</v>
      </c>
      <c r="E22" s="42">
        <f t="shared" si="0"/>
        <v>303</v>
      </c>
      <c r="F22" s="42">
        <f t="shared" si="0"/>
        <v>37643</v>
      </c>
      <c r="G22" s="42">
        <f t="shared" si="0"/>
        <v>135143</v>
      </c>
      <c r="H22" s="21"/>
    </row>
    <row r="23" spans="1:8" ht="15.75">
      <c r="A23" s="7"/>
      <c r="B23" s="41"/>
      <c r="C23" s="41"/>
      <c r="D23" s="41"/>
      <c r="E23" s="41"/>
      <c r="F23" s="41"/>
      <c r="G23" s="41"/>
      <c r="H23" s="21"/>
    </row>
    <row r="24" spans="1:8" ht="15.75">
      <c r="A24" s="40" t="s">
        <v>177</v>
      </c>
      <c r="B24" s="13"/>
      <c r="C24" s="13"/>
      <c r="D24" s="13"/>
      <c r="E24" s="13"/>
      <c r="F24" s="13"/>
      <c r="G24" s="13"/>
      <c r="H24" s="21"/>
    </row>
    <row r="25" spans="1:8" ht="15.75">
      <c r="A25" s="7"/>
      <c r="B25" s="13"/>
      <c r="C25" s="13"/>
      <c r="D25" s="13"/>
      <c r="E25" s="13"/>
      <c r="F25" s="13"/>
      <c r="G25" s="13"/>
      <c r="H25" s="21"/>
    </row>
    <row r="26" spans="1:8" ht="15.75">
      <c r="A26" s="7" t="s">
        <v>60</v>
      </c>
      <c r="B26" s="12">
        <v>90000</v>
      </c>
      <c r="C26" s="12">
        <v>6697</v>
      </c>
      <c r="D26" s="12">
        <v>500</v>
      </c>
      <c r="E26" s="12">
        <v>303</v>
      </c>
      <c r="F26" s="12">
        <v>37643</v>
      </c>
      <c r="G26" s="12">
        <f>SUM(B26:F26)</f>
        <v>135143</v>
      </c>
      <c r="H26" s="21"/>
    </row>
    <row r="27" spans="1:8" ht="15.75">
      <c r="A27" s="7"/>
      <c r="B27" s="12"/>
      <c r="C27" s="12"/>
      <c r="D27" s="12"/>
      <c r="E27" s="12"/>
      <c r="F27" s="12"/>
      <c r="G27" s="12"/>
      <c r="H27" s="21"/>
    </row>
    <row r="28" spans="1:8" ht="15.75">
      <c r="A28" s="7" t="s">
        <v>62</v>
      </c>
      <c r="B28" s="12"/>
      <c r="C28" s="12"/>
      <c r="D28" s="12"/>
      <c r="E28" s="12"/>
      <c r="F28" s="12">
        <f>+PL!F34</f>
        <v>17788</v>
      </c>
      <c r="G28" s="12">
        <f>SUM(B28:F28)</f>
        <v>17788</v>
      </c>
      <c r="H28" s="21"/>
    </row>
    <row r="29" spans="1:8" ht="15.75">
      <c r="A29" s="7"/>
      <c r="B29" s="12"/>
      <c r="C29" s="12"/>
      <c r="D29" s="12"/>
      <c r="E29" s="12"/>
      <c r="F29" s="12"/>
      <c r="G29" s="12"/>
      <c r="H29" s="21"/>
    </row>
    <row r="30" spans="1:8" ht="15.75">
      <c r="A30" s="7" t="s">
        <v>80</v>
      </c>
      <c r="B30" s="12"/>
      <c r="C30" s="12"/>
      <c r="D30" s="12"/>
      <c r="E30" s="12"/>
      <c r="F30" s="12">
        <v>-4536</v>
      </c>
      <c r="G30" s="12">
        <f>SUM(B30:F30)</f>
        <v>-4536</v>
      </c>
      <c r="H30" s="21"/>
    </row>
    <row r="31" spans="1:8" ht="15.75">
      <c r="A31" s="7"/>
      <c r="B31" s="12"/>
      <c r="C31" s="12"/>
      <c r="D31" s="12"/>
      <c r="E31" s="12"/>
      <c r="F31" s="12"/>
      <c r="G31" s="12"/>
      <c r="H31" s="21"/>
    </row>
    <row r="32" spans="1:8" ht="16.5" thickBot="1">
      <c r="A32" s="7" t="s">
        <v>178</v>
      </c>
      <c r="B32" s="4">
        <f aca="true" t="shared" si="1" ref="B32:G32">SUM(B26:B31)</f>
        <v>90000</v>
      </c>
      <c r="C32" s="4">
        <f t="shared" si="1"/>
        <v>6697</v>
      </c>
      <c r="D32" s="4">
        <f t="shared" si="1"/>
        <v>500</v>
      </c>
      <c r="E32" s="4">
        <f t="shared" si="1"/>
        <v>303</v>
      </c>
      <c r="F32" s="4">
        <f t="shared" si="1"/>
        <v>50895</v>
      </c>
      <c r="G32" s="4">
        <f t="shared" si="1"/>
        <v>148395</v>
      </c>
      <c r="H32" s="49"/>
    </row>
    <row r="33" spans="1:8" ht="15.75">
      <c r="A33" s="7"/>
      <c r="B33" s="13"/>
      <c r="C33" s="13"/>
      <c r="D33" s="13"/>
      <c r="E33" s="13"/>
      <c r="F33" s="13"/>
      <c r="G33" s="13"/>
      <c r="H33" s="21"/>
    </row>
    <row r="34" spans="1:8" ht="51.75" customHeight="1">
      <c r="A34" s="51" t="s">
        <v>158</v>
      </c>
      <c r="B34" s="52"/>
      <c r="C34" s="52"/>
      <c r="D34" s="52"/>
      <c r="E34" s="52"/>
      <c r="F34" s="52"/>
      <c r="G34" s="52"/>
      <c r="H34" s="22"/>
    </row>
    <row r="35" spans="1:8" ht="15.75">
      <c r="A35" s="7"/>
      <c r="B35" s="7"/>
      <c r="C35" s="7"/>
      <c r="D35" s="7"/>
      <c r="E35" s="7"/>
      <c r="F35" s="7"/>
      <c r="G35" s="7"/>
      <c r="H35" s="21"/>
    </row>
    <row r="36" spans="1:8" ht="15.75">
      <c r="A36" s="7"/>
      <c r="B36" s="7"/>
      <c r="C36" s="7"/>
      <c r="D36" s="7"/>
      <c r="E36" s="7"/>
      <c r="F36" s="7"/>
      <c r="G36" s="7"/>
      <c r="H36" s="21"/>
    </row>
    <row r="37" spans="1:8" ht="15.75">
      <c r="A37" s="7"/>
      <c r="B37" s="7"/>
      <c r="C37" s="7"/>
      <c r="D37" s="7"/>
      <c r="E37" s="7"/>
      <c r="F37" s="7"/>
      <c r="G37" s="7"/>
      <c r="H37" s="21"/>
    </row>
    <row r="38" spans="1:7" ht="15">
      <c r="A38" s="43"/>
      <c r="B38" s="43"/>
      <c r="C38" s="43"/>
      <c r="D38" s="43"/>
      <c r="E38" s="43"/>
      <c r="F38" s="43"/>
      <c r="G38" s="43"/>
    </row>
    <row r="39" spans="1:7" ht="15">
      <c r="A39" s="43"/>
      <c r="B39" s="43"/>
      <c r="C39" s="43"/>
      <c r="D39" s="43"/>
      <c r="E39" s="43"/>
      <c r="F39" s="43"/>
      <c r="G39" s="43"/>
    </row>
    <row r="40" spans="1:7" ht="15">
      <c r="A40" s="43"/>
      <c r="B40" s="43"/>
      <c r="C40" s="43"/>
      <c r="D40" s="43"/>
      <c r="E40" s="43"/>
      <c r="F40" s="43"/>
      <c r="G40" s="43"/>
    </row>
  </sheetData>
  <mergeCells count="1">
    <mergeCell ref="A34:G34"/>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70"/>
  <sheetViews>
    <sheetView workbookViewId="0" topLeftCell="A44">
      <selection activeCell="C66" sqref="C66"/>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173</v>
      </c>
      <c r="B4" s="6"/>
      <c r="C4" s="7"/>
      <c r="D4" s="7"/>
      <c r="E4" s="7"/>
    </row>
    <row r="5" spans="1:5" ht="15.75">
      <c r="A5" s="7" t="s">
        <v>8</v>
      </c>
      <c r="B5" s="7"/>
      <c r="C5" s="7"/>
      <c r="D5" s="7"/>
      <c r="E5" s="7"/>
    </row>
    <row r="6" spans="1:5" ht="15.75">
      <c r="A6" s="7"/>
      <c r="B6" s="7"/>
      <c r="C6" s="7"/>
      <c r="D6" s="7"/>
      <c r="E6" s="7"/>
    </row>
    <row r="7" spans="1:5" ht="15.75">
      <c r="A7" s="6" t="s">
        <v>65</v>
      </c>
      <c r="B7" s="6"/>
      <c r="C7" s="7"/>
      <c r="D7" s="7"/>
      <c r="E7" s="7"/>
    </row>
    <row r="8" spans="1:5" ht="15.75">
      <c r="A8" s="7"/>
      <c r="B8" s="7"/>
      <c r="C8" s="7"/>
      <c r="D8" s="7"/>
      <c r="E8" s="7"/>
    </row>
    <row r="9" spans="1:5" ht="15.75">
      <c r="A9" s="7"/>
      <c r="B9" s="7"/>
      <c r="C9" s="10" t="s">
        <v>179</v>
      </c>
      <c r="D9" s="10"/>
      <c r="E9" s="10" t="s">
        <v>66</v>
      </c>
    </row>
    <row r="10" spans="1:5" ht="15.75">
      <c r="A10" s="7"/>
      <c r="B10" s="7"/>
      <c r="C10" s="10" t="s">
        <v>176</v>
      </c>
      <c r="D10" s="10"/>
      <c r="E10" s="10" t="s">
        <v>26</v>
      </c>
    </row>
    <row r="11" spans="1:5" ht="15.75">
      <c r="A11" s="7"/>
      <c r="B11" s="7"/>
      <c r="C11" s="10" t="s">
        <v>27</v>
      </c>
      <c r="D11" s="10"/>
      <c r="E11" s="10" t="s">
        <v>28</v>
      </c>
    </row>
    <row r="12" spans="1:5" ht="15.75">
      <c r="A12" s="7"/>
      <c r="B12" s="7"/>
      <c r="C12" s="10" t="s">
        <v>29</v>
      </c>
      <c r="D12" s="10"/>
      <c r="E12" s="10" t="s">
        <v>29</v>
      </c>
    </row>
    <row r="13" spans="1:5" ht="15.75">
      <c r="A13" s="7"/>
      <c r="B13" s="7"/>
      <c r="C13" s="7"/>
      <c r="D13" s="7"/>
      <c r="E13" s="7"/>
    </row>
    <row r="14" spans="1:5" ht="15.75">
      <c r="A14" s="6" t="s">
        <v>67</v>
      </c>
      <c r="B14" s="7"/>
      <c r="C14" s="12"/>
      <c r="D14" s="13"/>
      <c r="E14" s="13"/>
    </row>
    <row r="15" spans="1:5" ht="15.75">
      <c r="A15" s="7"/>
      <c r="B15" s="7"/>
      <c r="C15" s="12"/>
      <c r="D15" s="13"/>
      <c r="E15" s="13"/>
    </row>
    <row r="16" spans="1:5" ht="15.75">
      <c r="A16" s="7" t="s">
        <v>68</v>
      </c>
      <c r="B16" s="7"/>
      <c r="C16" s="12">
        <v>24318</v>
      </c>
      <c r="D16" s="13"/>
      <c r="E16" s="13">
        <v>26559</v>
      </c>
    </row>
    <row r="17" spans="1:5" ht="15.75">
      <c r="A17" s="7"/>
      <c r="B17" s="7"/>
      <c r="C17" s="12"/>
      <c r="D17" s="13"/>
      <c r="E17" s="13"/>
    </row>
    <row r="18" spans="1:5" ht="15.75">
      <c r="A18" s="7" t="s">
        <v>69</v>
      </c>
      <c r="B18" s="7"/>
      <c r="C18" s="12"/>
      <c r="D18" s="13"/>
      <c r="E18" s="13"/>
    </row>
    <row r="19" spans="1:5" ht="15.75">
      <c r="A19" s="7"/>
      <c r="B19" s="7" t="s">
        <v>70</v>
      </c>
      <c r="C19" s="12">
        <v>150</v>
      </c>
      <c r="D19" s="13"/>
      <c r="E19" s="13">
        <f>332+9-27+375+12</f>
        <v>701</v>
      </c>
    </row>
    <row r="20" spans="1:5" ht="15.75">
      <c r="A20" s="7"/>
      <c r="B20" s="7" t="s">
        <v>71</v>
      </c>
      <c r="C20" s="25">
        <v>-223</v>
      </c>
      <c r="D20" s="13"/>
      <c r="E20" s="26">
        <f>-665+562</f>
        <v>-103</v>
      </c>
    </row>
    <row r="21" spans="1:5" ht="15.75">
      <c r="A21" s="7"/>
      <c r="B21" s="7"/>
      <c r="C21" s="12"/>
      <c r="D21" s="13"/>
      <c r="E21" s="13"/>
    </row>
    <row r="22" spans="1:5" ht="15.75">
      <c r="A22" s="7" t="s">
        <v>72</v>
      </c>
      <c r="B22" s="7"/>
      <c r="C22" s="12">
        <f>SUM(C16:C20)</f>
        <v>24245</v>
      </c>
      <c r="D22" s="13"/>
      <c r="E22" s="13">
        <f>SUM(E16:E20)</f>
        <v>27157</v>
      </c>
    </row>
    <row r="23" spans="1:5" ht="15.75">
      <c r="A23" s="7"/>
      <c r="B23" s="7"/>
      <c r="C23" s="12"/>
      <c r="D23" s="13"/>
      <c r="E23" s="13"/>
    </row>
    <row r="24" spans="1:5" ht="15.75">
      <c r="A24" s="7"/>
      <c r="B24" s="7" t="s">
        <v>73</v>
      </c>
      <c r="C24" s="12">
        <v>16394</v>
      </c>
      <c r="D24" s="13"/>
      <c r="E24" s="13">
        <f>-2962-1224-10424+7458+665</f>
        <v>-6487</v>
      </c>
    </row>
    <row r="25" spans="1:5" ht="15.75">
      <c r="A25" s="7"/>
      <c r="B25" s="7" t="s">
        <v>74</v>
      </c>
      <c r="C25" s="12">
        <f>-27702</f>
        <v>-27702</v>
      </c>
      <c r="D25" s="13"/>
      <c r="E25" s="13">
        <f>827-9497-2887</f>
        <v>-11557</v>
      </c>
    </row>
    <row r="26" spans="1:5" ht="15.75">
      <c r="A26" s="7"/>
      <c r="B26" s="7"/>
      <c r="C26" s="25"/>
      <c r="D26" s="13"/>
      <c r="E26" s="26"/>
    </row>
    <row r="27" spans="1:5" ht="15.75">
      <c r="A27" s="7" t="s">
        <v>154</v>
      </c>
      <c r="B27" s="7"/>
      <c r="C27" s="12">
        <f>SUM(C22:C26)</f>
        <v>12937</v>
      </c>
      <c r="D27" s="13"/>
      <c r="E27" s="13">
        <f>SUM(E22:E26)</f>
        <v>9113</v>
      </c>
    </row>
    <row r="28" spans="1:5" ht="15.75">
      <c r="A28" s="7"/>
      <c r="B28" s="7"/>
      <c r="C28" s="12"/>
      <c r="D28" s="13"/>
      <c r="E28" s="13"/>
    </row>
    <row r="29" spans="1:5" ht="15.75">
      <c r="A29" s="6" t="s">
        <v>75</v>
      </c>
      <c r="B29" s="7"/>
      <c r="C29" s="12"/>
      <c r="D29" s="13"/>
      <c r="E29" s="13"/>
    </row>
    <row r="30" spans="1:5" ht="15.75">
      <c r="A30" s="7"/>
      <c r="B30" s="7"/>
      <c r="C30" s="12"/>
      <c r="D30" s="13"/>
      <c r="E30" s="13"/>
    </row>
    <row r="31" spans="1:5" ht="15.75">
      <c r="A31" s="7"/>
      <c r="B31" s="7" t="s">
        <v>81</v>
      </c>
      <c r="C31" s="30">
        <v>-168</v>
      </c>
      <c r="D31" s="13"/>
      <c r="E31" s="31">
        <v>-336</v>
      </c>
    </row>
    <row r="32" spans="1:5" ht="15.75">
      <c r="A32" s="7"/>
      <c r="B32" s="7" t="s">
        <v>83</v>
      </c>
      <c r="C32" s="32">
        <v>427</v>
      </c>
      <c r="D32" s="13"/>
      <c r="E32" s="33">
        <v>40</v>
      </c>
    </row>
    <row r="33" spans="1:5" ht="15.75">
      <c r="A33" s="7"/>
      <c r="B33" s="7" t="s">
        <v>32</v>
      </c>
      <c r="C33" s="32">
        <v>-6016</v>
      </c>
      <c r="D33" s="13"/>
      <c r="E33" s="33">
        <v>-14723</v>
      </c>
    </row>
    <row r="34" spans="1:5" ht="15.75">
      <c r="A34" s="7"/>
      <c r="B34" s="7" t="s">
        <v>82</v>
      </c>
      <c r="C34" s="37">
        <v>0</v>
      </c>
      <c r="D34" s="13"/>
      <c r="E34" s="34">
        <v>-1500</v>
      </c>
    </row>
    <row r="35" spans="1:5" ht="15.75">
      <c r="A35" s="7"/>
      <c r="B35" s="7"/>
      <c r="C35" s="12"/>
      <c r="D35" s="13"/>
      <c r="E35" s="13"/>
    </row>
    <row r="36" spans="1:5" ht="15.75">
      <c r="A36" s="7" t="s">
        <v>153</v>
      </c>
      <c r="B36" s="7"/>
      <c r="C36" s="12">
        <f>SUM(C31:C35)</f>
        <v>-5757</v>
      </c>
      <c r="D36" s="13"/>
      <c r="E36" s="13">
        <f>SUM(E31:E35)</f>
        <v>-16519</v>
      </c>
    </row>
    <row r="37" spans="1:5" ht="15.75">
      <c r="A37" s="7"/>
      <c r="B37" s="7"/>
      <c r="C37" s="12"/>
      <c r="D37" s="13"/>
      <c r="E37" s="13"/>
    </row>
    <row r="38" spans="1:5" ht="15.75">
      <c r="A38" s="6" t="s">
        <v>76</v>
      </c>
      <c r="B38" s="7"/>
      <c r="C38" s="12"/>
      <c r="D38" s="13"/>
      <c r="E38" s="13"/>
    </row>
    <row r="39" spans="1:5" ht="15.75">
      <c r="A39" s="7"/>
      <c r="B39" s="7"/>
      <c r="C39" s="12"/>
      <c r="D39" s="13"/>
      <c r="E39" s="13"/>
    </row>
    <row r="40" spans="1:5" ht="15.75">
      <c r="A40" s="7"/>
      <c r="B40" s="7" t="s">
        <v>78</v>
      </c>
      <c r="C40" s="30">
        <v>0</v>
      </c>
      <c r="D40" s="13"/>
      <c r="E40" s="31">
        <v>19568</v>
      </c>
    </row>
    <row r="41" spans="1:5" ht="15.75">
      <c r="A41" s="7"/>
      <c r="B41" s="7" t="s">
        <v>180</v>
      </c>
      <c r="C41" s="32">
        <f>+'[2]CONSO CF(O)'!$E$52/1000</f>
        <v>-4536</v>
      </c>
      <c r="D41" s="13"/>
      <c r="E41" s="33"/>
    </row>
    <row r="42" spans="1:5" ht="15.75">
      <c r="A42" s="7"/>
      <c r="B42" s="7" t="s">
        <v>84</v>
      </c>
      <c r="C42" s="32">
        <v>-1770</v>
      </c>
      <c r="D42" s="13"/>
      <c r="E42" s="33">
        <f>3900-2667-18182</f>
        <v>-16949</v>
      </c>
    </row>
    <row r="43" spans="1:5" ht="15.75">
      <c r="A43" s="7"/>
      <c r="B43" s="7" t="s">
        <v>85</v>
      </c>
      <c r="C43" s="37">
        <v>-93</v>
      </c>
      <c r="D43" s="13"/>
      <c r="E43" s="34">
        <v>-53</v>
      </c>
    </row>
    <row r="44" spans="1:5" ht="15.75">
      <c r="A44" s="7"/>
      <c r="B44" s="7"/>
      <c r="C44" s="12"/>
      <c r="D44" s="13"/>
      <c r="E44" s="13"/>
    </row>
    <row r="45" spans="1:5" ht="15.75">
      <c r="A45" s="7" t="s">
        <v>152</v>
      </c>
      <c r="B45" s="7"/>
      <c r="C45" s="12">
        <f>SUM(C40:C44)</f>
        <v>-6399</v>
      </c>
      <c r="D45" s="13"/>
      <c r="E45" s="13">
        <f>SUM(E40:E44)</f>
        <v>2566</v>
      </c>
    </row>
    <row r="46" spans="1:5" ht="15.75">
      <c r="A46" s="7"/>
      <c r="B46" s="7"/>
      <c r="C46" s="12"/>
      <c r="D46" s="13"/>
      <c r="E46" s="13"/>
    </row>
    <row r="47" spans="1:5" ht="15.75">
      <c r="A47" s="6" t="s">
        <v>151</v>
      </c>
      <c r="B47" s="7"/>
      <c r="C47" s="12">
        <f>+C27+C36+C45</f>
        <v>781</v>
      </c>
      <c r="D47" s="13"/>
      <c r="E47" s="13">
        <f>+E27+E36+E45</f>
        <v>-4840</v>
      </c>
    </row>
    <row r="48" spans="1:5" ht="15.75">
      <c r="A48" s="6"/>
      <c r="B48" s="7"/>
      <c r="C48" s="12"/>
      <c r="D48" s="13"/>
      <c r="E48" s="13"/>
    </row>
    <row r="49" spans="1:5" ht="15.75">
      <c r="A49" s="6" t="s">
        <v>155</v>
      </c>
      <c r="B49" s="7"/>
      <c r="C49" s="13">
        <f>+'[2]CONSO CF(O)'!$E$64/1000</f>
        <v>-7723.366</v>
      </c>
      <c r="D49" s="13"/>
      <c r="E49" s="13">
        <v>-2883</v>
      </c>
    </row>
    <row r="50" spans="1:5" ht="15.75">
      <c r="A50" s="6"/>
      <c r="B50" s="7"/>
      <c r="C50" s="12"/>
      <c r="D50" s="13"/>
      <c r="E50" s="13"/>
    </row>
    <row r="51" spans="1:5" ht="16.5" thickBot="1">
      <c r="A51" s="6" t="s">
        <v>156</v>
      </c>
      <c r="B51" s="7"/>
      <c r="C51" s="27">
        <f>SUM(C47:C50)</f>
        <v>-6942.366</v>
      </c>
      <c r="D51" s="13"/>
      <c r="E51" s="28">
        <f>SUM(E47:E50)</f>
        <v>-7723</v>
      </c>
    </row>
    <row r="52" spans="1:5" ht="16.5" thickTop="1">
      <c r="A52" s="7"/>
      <c r="B52" s="7"/>
      <c r="C52" s="7"/>
      <c r="D52" s="7"/>
      <c r="E52" s="7"/>
    </row>
    <row r="53" spans="1:5" ht="15.75">
      <c r="A53" s="7" t="s">
        <v>148</v>
      </c>
      <c r="B53" s="7"/>
      <c r="C53" s="7"/>
      <c r="D53" s="7"/>
      <c r="E53" s="7"/>
    </row>
    <row r="54" spans="1:5" ht="15.75">
      <c r="A54" s="7"/>
      <c r="B54" s="7" t="s">
        <v>149</v>
      </c>
      <c r="C54" s="12">
        <f>+'[2]CONSO BS'!$V$29/1000</f>
        <v>1574.736</v>
      </c>
      <c r="D54" s="13"/>
      <c r="E54" s="13">
        <v>1146</v>
      </c>
    </row>
    <row r="55" spans="1:5" ht="15.75">
      <c r="A55" s="7"/>
      <c r="B55" s="7" t="s">
        <v>150</v>
      </c>
      <c r="C55" s="12">
        <f>-'[2]CONSO BS'!$V$42/1000</f>
        <v>-8516.607</v>
      </c>
      <c r="D55" s="13"/>
      <c r="E55" s="13">
        <v>-8869</v>
      </c>
    </row>
    <row r="56" spans="1:5" ht="16.5" thickBot="1">
      <c r="A56" s="7"/>
      <c r="B56" s="7"/>
      <c r="C56" s="4">
        <f>SUM(C54:C55)</f>
        <v>-6941.871</v>
      </c>
      <c r="D56" s="13"/>
      <c r="E56" s="5">
        <f>SUM(E54:E55)</f>
        <v>-7723</v>
      </c>
    </row>
    <row r="57" spans="1:5" ht="15.75">
      <c r="A57" s="7"/>
      <c r="B57" s="7"/>
      <c r="C57" s="7"/>
      <c r="D57" s="7"/>
      <c r="E57" s="7"/>
    </row>
    <row r="58" spans="1:8" ht="54" customHeight="1">
      <c r="A58" s="51" t="s">
        <v>159</v>
      </c>
      <c r="B58" s="52"/>
      <c r="C58" s="52"/>
      <c r="D58" s="52"/>
      <c r="E58" s="52"/>
      <c r="F58" s="2"/>
      <c r="G58" s="2"/>
      <c r="H58" s="2"/>
    </row>
    <row r="59" spans="1:5" ht="18">
      <c r="A59" s="44"/>
      <c r="B59" s="44"/>
      <c r="C59" s="44"/>
      <c r="D59" s="44"/>
      <c r="E59" s="44"/>
    </row>
    <row r="60" spans="1:5" ht="18">
      <c r="A60" s="44"/>
      <c r="B60" s="44"/>
      <c r="C60" s="44"/>
      <c r="D60" s="44"/>
      <c r="E60" s="44"/>
    </row>
    <row r="61" spans="1:5" ht="18">
      <c r="A61" s="44"/>
      <c r="B61" s="44"/>
      <c r="C61" s="44"/>
      <c r="D61" s="44"/>
      <c r="E61" s="44"/>
    </row>
    <row r="62" spans="1:5" ht="18">
      <c r="A62" s="44"/>
      <c r="B62" s="44"/>
      <c r="C62" s="44"/>
      <c r="D62" s="44"/>
      <c r="E62" s="44"/>
    </row>
    <row r="63" spans="1:5" ht="18">
      <c r="A63" s="44"/>
      <c r="B63" s="44"/>
      <c r="C63" s="44"/>
      <c r="D63" s="44"/>
      <c r="E63" s="44"/>
    </row>
    <row r="64" spans="1:5" ht="18">
      <c r="A64" s="44"/>
      <c r="B64" s="44"/>
      <c r="C64" s="44"/>
      <c r="D64" s="44"/>
      <c r="E64" s="44"/>
    </row>
    <row r="65" spans="1:5" ht="18">
      <c r="A65" s="44"/>
      <c r="B65" s="44"/>
      <c r="C65" s="44"/>
      <c r="D65" s="44"/>
      <c r="E65" s="44"/>
    </row>
    <row r="66" spans="1:5" ht="18">
      <c r="A66" s="44"/>
      <c r="B66" s="44"/>
      <c r="C66" s="44"/>
      <c r="D66" s="44"/>
      <c r="E66" s="44"/>
    </row>
    <row r="67" spans="1:5" ht="18">
      <c r="A67" s="44"/>
      <c r="B67" s="44"/>
      <c r="C67" s="44"/>
      <c r="D67" s="44"/>
      <c r="E67" s="44"/>
    </row>
    <row r="68" spans="1:5" ht="15">
      <c r="A68" s="43"/>
      <c r="B68" s="43"/>
      <c r="C68" s="43"/>
      <c r="D68" s="43"/>
      <c r="E68" s="43"/>
    </row>
    <row r="69" spans="1:5" ht="15">
      <c r="A69" s="43"/>
      <c r="B69" s="43"/>
      <c r="C69" s="43"/>
      <c r="D69" s="43"/>
      <c r="E69" s="43"/>
    </row>
    <row r="70" spans="1:5" ht="15">
      <c r="A70" s="43"/>
      <c r="B70" s="43"/>
      <c r="C70" s="43"/>
      <c r="D70" s="43"/>
      <c r="E70" s="43"/>
    </row>
  </sheetData>
  <mergeCells count="1">
    <mergeCell ref="A58:E58"/>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8"/>
  <sheetViews>
    <sheetView tabSelected="1" workbookViewId="0" topLeftCell="A98">
      <selection activeCell="G101" sqref="G101"/>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86</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87</v>
      </c>
      <c r="C6" s="7"/>
      <c r="D6" s="7"/>
      <c r="E6" s="7"/>
      <c r="F6" s="7"/>
      <c r="G6" s="7"/>
      <c r="H6" s="7"/>
      <c r="I6" s="7"/>
      <c r="J6" s="7"/>
      <c r="K6" s="7"/>
      <c r="L6" s="7"/>
    </row>
    <row r="7" spans="1:12" ht="48.75" customHeight="1">
      <c r="A7" s="8"/>
      <c r="B7" s="53" t="s">
        <v>171</v>
      </c>
      <c r="C7" s="53"/>
      <c r="D7" s="53"/>
      <c r="E7" s="53"/>
      <c r="F7" s="53"/>
      <c r="G7" s="53"/>
      <c r="H7" s="53"/>
      <c r="I7" s="53"/>
      <c r="J7" s="53"/>
      <c r="K7" s="53"/>
      <c r="L7" s="53"/>
    </row>
    <row r="8" spans="1:12" ht="15.75">
      <c r="A8" s="8"/>
      <c r="B8" s="7"/>
      <c r="C8" s="7"/>
      <c r="D8" s="7"/>
      <c r="E8" s="7"/>
      <c r="F8" s="7"/>
      <c r="G8" s="7"/>
      <c r="H8" s="7"/>
      <c r="I8" s="7"/>
      <c r="J8" s="7"/>
      <c r="K8" s="7"/>
      <c r="L8" s="7"/>
    </row>
    <row r="9" spans="1:12" ht="31.5" customHeight="1">
      <c r="A9" s="8"/>
      <c r="B9" s="53" t="s">
        <v>88</v>
      </c>
      <c r="C9" s="53"/>
      <c r="D9" s="53"/>
      <c r="E9" s="53"/>
      <c r="F9" s="53"/>
      <c r="G9" s="53"/>
      <c r="H9" s="53"/>
      <c r="I9" s="53"/>
      <c r="J9" s="53"/>
      <c r="K9" s="53"/>
      <c r="L9" s="53"/>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89</v>
      </c>
      <c r="C12" s="7"/>
      <c r="D12" s="7"/>
      <c r="E12" s="7"/>
      <c r="F12" s="7"/>
      <c r="G12" s="7"/>
      <c r="H12" s="7"/>
      <c r="I12" s="7"/>
      <c r="J12" s="7"/>
      <c r="K12" s="7"/>
      <c r="L12" s="7"/>
    </row>
    <row r="13" spans="1:12" ht="30.75" customHeight="1">
      <c r="A13" s="8"/>
      <c r="B13" s="53" t="s">
        <v>90</v>
      </c>
      <c r="C13" s="53"/>
      <c r="D13" s="53"/>
      <c r="E13" s="53"/>
      <c r="F13" s="53"/>
      <c r="G13" s="53"/>
      <c r="H13" s="53"/>
      <c r="I13" s="53"/>
      <c r="J13" s="53"/>
      <c r="K13" s="53"/>
      <c r="L13" s="53"/>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91</v>
      </c>
      <c r="C16" s="7"/>
      <c r="D16" s="7"/>
      <c r="E16" s="7"/>
      <c r="F16" s="7"/>
      <c r="G16" s="7"/>
      <c r="H16" s="7"/>
      <c r="I16" s="7"/>
      <c r="J16" s="7"/>
      <c r="K16" s="7"/>
      <c r="L16" s="7"/>
    </row>
    <row r="17" spans="1:12" ht="16.5" customHeight="1">
      <c r="A17" s="8"/>
      <c r="B17" s="53" t="s">
        <v>92</v>
      </c>
      <c r="C17" s="53"/>
      <c r="D17" s="53"/>
      <c r="E17" s="53"/>
      <c r="F17" s="53"/>
      <c r="G17" s="53"/>
      <c r="H17" s="53"/>
      <c r="I17" s="53"/>
      <c r="J17" s="53"/>
      <c r="K17" s="53"/>
      <c r="L17" s="53"/>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93</v>
      </c>
      <c r="C20" s="7"/>
      <c r="D20" s="7"/>
      <c r="E20" s="7"/>
      <c r="F20" s="7"/>
      <c r="G20" s="7"/>
      <c r="H20" s="7"/>
      <c r="I20" s="7"/>
      <c r="J20" s="7"/>
      <c r="K20" s="7"/>
      <c r="L20" s="7"/>
    </row>
    <row r="21" spans="1:12" ht="30" customHeight="1">
      <c r="A21" s="8"/>
      <c r="B21" s="53" t="s">
        <v>94</v>
      </c>
      <c r="C21" s="53"/>
      <c r="D21" s="53"/>
      <c r="E21" s="53"/>
      <c r="F21" s="53"/>
      <c r="G21" s="53"/>
      <c r="H21" s="53"/>
      <c r="I21" s="53"/>
      <c r="J21" s="53"/>
      <c r="K21" s="53"/>
      <c r="L21" s="53"/>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95</v>
      </c>
      <c r="C24" s="7"/>
      <c r="D24" s="7"/>
      <c r="E24" s="7"/>
      <c r="F24" s="7"/>
      <c r="G24" s="7"/>
      <c r="H24" s="7"/>
      <c r="I24" s="7"/>
      <c r="J24" s="7"/>
      <c r="K24" s="7"/>
      <c r="L24" s="7"/>
    </row>
    <row r="25" spans="1:12" ht="29.25" customHeight="1">
      <c r="A25" s="8"/>
      <c r="B25" s="53" t="s">
        <v>96</v>
      </c>
      <c r="C25" s="53"/>
      <c r="D25" s="53"/>
      <c r="E25" s="53"/>
      <c r="F25" s="53"/>
      <c r="G25" s="53"/>
      <c r="H25" s="53"/>
      <c r="I25" s="53"/>
      <c r="J25" s="53"/>
      <c r="K25" s="53"/>
      <c r="L25" s="53"/>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97</v>
      </c>
      <c r="C28" s="7"/>
      <c r="D28" s="7"/>
      <c r="E28" s="7"/>
      <c r="F28" s="7"/>
      <c r="G28" s="7"/>
      <c r="H28" s="7"/>
      <c r="I28" s="7"/>
      <c r="J28" s="7"/>
      <c r="K28" s="7"/>
      <c r="L28" s="7"/>
    </row>
    <row r="29" spans="1:12" ht="30.75" customHeight="1">
      <c r="A29" s="8"/>
      <c r="B29" s="53" t="s">
        <v>166</v>
      </c>
      <c r="C29" s="53"/>
      <c r="D29" s="53"/>
      <c r="E29" s="53"/>
      <c r="F29" s="53"/>
      <c r="G29" s="53"/>
      <c r="H29" s="53"/>
      <c r="I29" s="53"/>
      <c r="J29" s="53"/>
      <c r="K29" s="53"/>
      <c r="L29" s="53"/>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5.75">
      <c r="A32" s="8">
        <v>7</v>
      </c>
      <c r="B32" s="6" t="s">
        <v>105</v>
      </c>
      <c r="C32" s="7"/>
      <c r="D32" s="7"/>
      <c r="E32" s="7"/>
      <c r="F32" s="7"/>
      <c r="G32" s="7"/>
      <c r="H32" s="7"/>
      <c r="I32" s="7"/>
      <c r="J32" s="7"/>
      <c r="K32" s="7"/>
      <c r="L32" s="7"/>
    </row>
    <row r="33" spans="1:12" ht="40.5" customHeight="1">
      <c r="A33" s="8"/>
      <c r="B33" s="53" t="s">
        <v>99</v>
      </c>
      <c r="C33" s="53"/>
      <c r="D33" s="53"/>
      <c r="E33" s="53"/>
      <c r="F33" s="53"/>
      <c r="G33" s="53"/>
      <c r="H33" s="53"/>
      <c r="I33" s="53"/>
      <c r="J33" s="53"/>
      <c r="K33" s="53"/>
      <c r="L33" s="53"/>
    </row>
    <row r="34" spans="1:12" ht="47.25" customHeight="1">
      <c r="A34" s="8"/>
      <c r="B34" s="53" t="s">
        <v>181</v>
      </c>
      <c r="C34" s="53"/>
      <c r="D34" s="53"/>
      <c r="E34" s="53"/>
      <c r="F34" s="53"/>
      <c r="G34" s="53"/>
      <c r="H34" s="53"/>
      <c r="I34" s="53"/>
      <c r="J34" s="53"/>
      <c r="K34" s="53"/>
      <c r="L34" s="53"/>
    </row>
    <row r="35" spans="1:12" ht="15.75">
      <c r="A35" s="8"/>
      <c r="B35" s="7"/>
      <c r="C35" s="7"/>
      <c r="D35" s="7"/>
      <c r="E35" s="7"/>
      <c r="F35" s="7"/>
      <c r="G35" s="7"/>
      <c r="H35" s="7"/>
      <c r="I35" s="7"/>
      <c r="J35" s="7"/>
      <c r="K35" s="7"/>
      <c r="L35" s="7"/>
    </row>
    <row r="36" spans="1:12" ht="15.75">
      <c r="A36" s="8">
        <v>8</v>
      </c>
      <c r="B36" s="6" t="s">
        <v>100</v>
      </c>
      <c r="C36" s="7"/>
      <c r="D36" s="7"/>
      <c r="E36" s="7"/>
      <c r="F36" s="7"/>
      <c r="G36" s="7"/>
      <c r="H36" s="7"/>
      <c r="I36" s="7"/>
      <c r="J36" s="7"/>
      <c r="K36" s="7"/>
      <c r="L36" s="7"/>
    </row>
    <row r="37" spans="1:12" ht="63" customHeight="1">
      <c r="A37" s="8"/>
      <c r="B37" s="53" t="s">
        <v>162</v>
      </c>
      <c r="C37" s="53"/>
      <c r="D37" s="53"/>
      <c r="E37" s="53"/>
      <c r="F37" s="53"/>
      <c r="G37" s="53"/>
      <c r="H37" s="53"/>
      <c r="I37" s="53"/>
      <c r="J37" s="53"/>
      <c r="K37" s="53"/>
      <c r="L37" s="53"/>
    </row>
    <row r="38" spans="1:12" ht="15.75">
      <c r="A38" s="8"/>
      <c r="B38" s="7"/>
      <c r="C38" s="7"/>
      <c r="D38" s="7"/>
      <c r="E38" s="7"/>
      <c r="F38" s="7"/>
      <c r="G38" s="7"/>
      <c r="H38" s="7"/>
      <c r="I38" s="7"/>
      <c r="J38" s="7"/>
      <c r="K38" s="7"/>
      <c r="L38" s="7"/>
    </row>
    <row r="39" spans="1:12" ht="15.75">
      <c r="A39" s="8"/>
      <c r="B39" s="7"/>
      <c r="C39" s="7"/>
      <c r="D39" s="7"/>
      <c r="E39" s="7"/>
      <c r="F39" s="7"/>
      <c r="G39" s="7"/>
      <c r="H39" s="7"/>
      <c r="I39" s="7"/>
      <c r="J39" s="7"/>
      <c r="K39" s="7"/>
      <c r="L39" s="7"/>
    </row>
    <row r="40" spans="1:12" ht="15.75">
      <c r="A40" s="8">
        <v>9</v>
      </c>
      <c r="B40" s="6" t="s">
        <v>101</v>
      </c>
      <c r="C40" s="7"/>
      <c r="D40" s="7"/>
      <c r="E40" s="7"/>
      <c r="F40" s="7"/>
      <c r="G40" s="7"/>
      <c r="H40" s="7"/>
      <c r="I40" s="7"/>
      <c r="J40" s="7"/>
      <c r="K40" s="7"/>
      <c r="L40" s="7"/>
    </row>
    <row r="41" spans="1:12" ht="32.25" customHeight="1">
      <c r="A41" s="8"/>
      <c r="B41" s="53" t="s">
        <v>102</v>
      </c>
      <c r="C41" s="53"/>
      <c r="D41" s="53"/>
      <c r="E41" s="53"/>
      <c r="F41" s="53"/>
      <c r="G41" s="53"/>
      <c r="H41" s="53"/>
      <c r="I41" s="53"/>
      <c r="J41" s="53"/>
      <c r="K41" s="53"/>
      <c r="L41" s="53"/>
    </row>
    <row r="42" spans="1:12" ht="15.75">
      <c r="A42" s="8"/>
      <c r="B42" s="7"/>
      <c r="C42" s="7"/>
      <c r="D42" s="7"/>
      <c r="E42" s="7"/>
      <c r="F42" s="7"/>
      <c r="G42" s="7"/>
      <c r="H42" s="7"/>
      <c r="I42" s="7"/>
      <c r="J42" s="7"/>
      <c r="K42" s="7"/>
      <c r="L42" s="7"/>
    </row>
    <row r="43" spans="1:12" ht="15.75">
      <c r="A43" s="8"/>
      <c r="B43" s="7"/>
      <c r="C43" s="7"/>
      <c r="D43" s="7"/>
      <c r="E43" s="7"/>
      <c r="F43" s="7"/>
      <c r="G43" s="7"/>
      <c r="H43" s="7"/>
      <c r="I43" s="7"/>
      <c r="J43" s="7"/>
      <c r="K43" s="7"/>
      <c r="L43" s="7"/>
    </row>
    <row r="44" spans="1:12" ht="15.75">
      <c r="A44" s="8">
        <v>10</v>
      </c>
      <c r="B44" s="6" t="s">
        <v>163</v>
      </c>
      <c r="C44" s="7"/>
      <c r="D44" s="7"/>
      <c r="E44" s="7"/>
      <c r="F44" s="7"/>
      <c r="G44" s="7"/>
      <c r="H44" s="7"/>
      <c r="I44" s="7"/>
      <c r="J44" s="7"/>
      <c r="K44" s="7"/>
      <c r="L44" s="7"/>
    </row>
    <row r="45" spans="1:12" ht="30.75" customHeight="1">
      <c r="A45" s="7"/>
      <c r="B45" s="53" t="s">
        <v>182</v>
      </c>
      <c r="C45" s="53"/>
      <c r="D45" s="53"/>
      <c r="E45" s="53"/>
      <c r="F45" s="53"/>
      <c r="G45" s="53"/>
      <c r="H45" s="53"/>
      <c r="I45" s="53"/>
      <c r="J45" s="53"/>
      <c r="K45" s="53"/>
      <c r="L45" s="53"/>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v>11</v>
      </c>
      <c r="B48" s="6" t="s">
        <v>103</v>
      </c>
      <c r="C48" s="7"/>
      <c r="D48" s="7"/>
      <c r="E48" s="7"/>
      <c r="F48" s="7"/>
      <c r="G48" s="7"/>
      <c r="H48" s="7"/>
      <c r="I48" s="7"/>
      <c r="J48" s="7"/>
      <c r="K48" s="7"/>
      <c r="L48" s="7"/>
    </row>
    <row r="49" spans="1:12" ht="19.5" customHeight="1">
      <c r="A49" s="7"/>
      <c r="B49" s="53" t="s">
        <v>98</v>
      </c>
      <c r="C49" s="53"/>
      <c r="D49" s="53"/>
      <c r="E49" s="53"/>
      <c r="F49" s="53"/>
      <c r="G49" s="53"/>
      <c r="H49" s="53"/>
      <c r="I49" s="53"/>
      <c r="J49" s="53"/>
      <c r="K49" s="53"/>
      <c r="L49" s="53"/>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v>12</v>
      </c>
      <c r="B52" s="6" t="s">
        <v>104</v>
      </c>
      <c r="C52" s="7"/>
      <c r="D52" s="7"/>
      <c r="E52" s="7"/>
      <c r="F52" s="7"/>
      <c r="G52" s="7"/>
      <c r="H52" s="7"/>
      <c r="I52" s="7"/>
      <c r="J52" s="7"/>
      <c r="K52" s="7"/>
      <c r="L52" s="7"/>
    </row>
    <row r="53" spans="1:12" ht="32.25" customHeight="1">
      <c r="A53" s="7"/>
      <c r="B53" s="54" t="s">
        <v>184</v>
      </c>
      <c r="C53" s="54"/>
      <c r="D53" s="54"/>
      <c r="E53" s="54"/>
      <c r="F53" s="54"/>
      <c r="G53" s="54"/>
      <c r="H53" s="54"/>
      <c r="I53" s="54"/>
      <c r="J53" s="54"/>
      <c r="K53" s="54"/>
      <c r="L53" s="54"/>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v>13</v>
      </c>
      <c r="B56" s="6" t="s">
        <v>128</v>
      </c>
      <c r="C56" s="7"/>
      <c r="D56" s="7"/>
      <c r="E56" s="7"/>
      <c r="F56" s="7"/>
      <c r="G56" s="7"/>
      <c r="H56" s="7"/>
      <c r="I56" s="7"/>
      <c r="J56" s="7"/>
      <c r="K56" s="7"/>
      <c r="L56" s="7"/>
    </row>
    <row r="57" spans="1:12" ht="32.25" customHeight="1">
      <c r="A57" s="7"/>
      <c r="B57" s="53" t="s">
        <v>183</v>
      </c>
      <c r="C57" s="53"/>
      <c r="D57" s="53"/>
      <c r="E57" s="53"/>
      <c r="F57" s="53"/>
      <c r="G57" s="53"/>
      <c r="H57" s="53"/>
      <c r="I57" s="53"/>
      <c r="J57" s="53"/>
      <c r="K57" s="53"/>
      <c r="L57" s="53"/>
    </row>
    <row r="58" spans="1:12" ht="12" customHeight="1">
      <c r="A58" s="7"/>
      <c r="B58" s="9"/>
      <c r="C58" s="9"/>
      <c r="D58" s="9"/>
      <c r="E58" s="9"/>
      <c r="F58" s="9"/>
      <c r="G58" s="9"/>
      <c r="H58" s="9"/>
      <c r="I58" s="9"/>
      <c r="J58" s="9"/>
      <c r="K58" s="9"/>
      <c r="L58" s="9"/>
    </row>
    <row r="59" spans="1:12" ht="15.75">
      <c r="A59" s="7"/>
      <c r="B59" s="7"/>
      <c r="C59" s="7"/>
      <c r="D59" s="7"/>
      <c r="E59" s="7"/>
      <c r="F59" s="7"/>
      <c r="G59" s="7"/>
      <c r="H59" s="7"/>
      <c r="I59" s="7"/>
      <c r="J59" s="7"/>
      <c r="K59" s="7"/>
      <c r="L59" s="7"/>
    </row>
    <row r="60" spans="1:12" ht="15.75">
      <c r="A60" s="7"/>
      <c r="B60" s="6" t="s">
        <v>172</v>
      </c>
      <c r="C60" s="7"/>
      <c r="D60" s="7"/>
      <c r="E60" s="7"/>
      <c r="F60" s="7"/>
      <c r="G60" s="7"/>
      <c r="H60" s="7"/>
      <c r="I60" s="7"/>
      <c r="J60" s="7"/>
      <c r="K60" s="7"/>
      <c r="L60" s="7"/>
    </row>
    <row r="61" spans="1:12" ht="15.75">
      <c r="A61" s="7"/>
      <c r="B61" s="7"/>
      <c r="C61" s="7"/>
      <c r="D61" s="7"/>
      <c r="E61" s="7"/>
      <c r="F61" s="7"/>
      <c r="G61" s="7"/>
      <c r="H61" s="7"/>
      <c r="I61" s="7"/>
      <c r="J61" s="7"/>
      <c r="K61" s="7"/>
      <c r="L61" s="7"/>
    </row>
    <row r="62" spans="1:12" ht="15.75">
      <c r="A62" s="7">
        <v>14</v>
      </c>
      <c r="B62" s="6" t="s">
        <v>17</v>
      </c>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50" t="s">
        <v>111</v>
      </c>
      <c r="F64" s="50"/>
      <c r="G64" s="50"/>
      <c r="H64" s="6"/>
      <c r="I64" s="50" t="s">
        <v>106</v>
      </c>
      <c r="J64" s="50"/>
      <c r="K64" s="50"/>
      <c r="L64" s="7"/>
    </row>
    <row r="65" spans="1:12" ht="53.25" customHeight="1">
      <c r="A65" s="7"/>
      <c r="B65" s="7"/>
      <c r="C65" s="7"/>
      <c r="D65" s="7"/>
      <c r="E65" s="11" t="s">
        <v>110</v>
      </c>
      <c r="F65" s="11"/>
      <c r="G65" s="11" t="s">
        <v>109</v>
      </c>
      <c r="H65" s="6"/>
      <c r="I65" s="11" t="s">
        <v>107</v>
      </c>
      <c r="J65" s="11"/>
      <c r="K65" s="11" t="s">
        <v>108</v>
      </c>
      <c r="L65" s="7"/>
    </row>
    <row r="66" spans="1:12" ht="15.75">
      <c r="A66" s="7"/>
      <c r="B66" s="7"/>
      <c r="C66" s="7"/>
      <c r="D66" s="7"/>
      <c r="E66" s="10" t="s">
        <v>176</v>
      </c>
      <c r="F66" s="10"/>
      <c r="G66" s="10" t="s">
        <v>26</v>
      </c>
      <c r="H66" s="10"/>
      <c r="I66" s="10" t="s">
        <v>176</v>
      </c>
      <c r="J66" s="10"/>
      <c r="K66" s="10" t="s">
        <v>26</v>
      </c>
      <c r="L66" s="7"/>
    </row>
    <row r="67" spans="1:12" ht="15.75">
      <c r="A67" s="7"/>
      <c r="B67" s="7"/>
      <c r="C67" s="7"/>
      <c r="D67" s="7"/>
      <c r="E67" s="10" t="s">
        <v>29</v>
      </c>
      <c r="F67" s="10"/>
      <c r="G67" s="10" t="s">
        <v>29</v>
      </c>
      <c r="H67" s="10"/>
      <c r="I67" s="10" t="s">
        <v>29</v>
      </c>
      <c r="J67" s="10"/>
      <c r="K67" s="10" t="s">
        <v>29</v>
      </c>
      <c r="L67" s="7"/>
    </row>
    <row r="68" spans="1:12" ht="15.75">
      <c r="A68" s="7"/>
      <c r="B68" s="7"/>
      <c r="C68" s="7"/>
      <c r="D68" s="7"/>
      <c r="E68" s="7"/>
      <c r="F68" s="7"/>
      <c r="G68" s="7"/>
      <c r="H68" s="7"/>
      <c r="I68" s="7"/>
      <c r="J68" s="7"/>
      <c r="K68" s="7"/>
      <c r="L68" s="7"/>
    </row>
    <row r="69" spans="1:12" ht="15.75">
      <c r="A69" s="7"/>
      <c r="B69" s="7" t="s">
        <v>112</v>
      </c>
      <c r="C69" s="7"/>
      <c r="D69" s="7"/>
      <c r="E69" s="12">
        <v>-2003</v>
      </c>
      <c r="F69" s="13"/>
      <c r="G69" s="13">
        <v>-4985</v>
      </c>
      <c r="H69" s="13"/>
      <c r="I69" s="12">
        <v>-7307</v>
      </c>
      <c r="J69" s="13"/>
      <c r="K69" s="13">
        <v>-8754</v>
      </c>
      <c r="L69" s="7"/>
    </row>
    <row r="70" spans="1:12" ht="15.75">
      <c r="A70" s="7"/>
      <c r="B70" s="7" t="s">
        <v>47</v>
      </c>
      <c r="C70" s="7"/>
      <c r="D70" s="7"/>
      <c r="E70" s="12">
        <f>+I70-311</f>
        <v>130</v>
      </c>
      <c r="F70" s="13"/>
      <c r="G70" s="13">
        <f>+K70</f>
        <v>627</v>
      </c>
      <c r="H70" s="13"/>
      <c r="I70" s="3">
        <v>441</v>
      </c>
      <c r="J70" s="13"/>
      <c r="K70" s="13">
        <v>627</v>
      </c>
      <c r="L70" s="7"/>
    </row>
    <row r="71" spans="1:12" ht="15.75">
      <c r="A71" s="7"/>
      <c r="B71" s="7"/>
      <c r="C71" s="7"/>
      <c r="D71" s="7"/>
      <c r="E71" s="25"/>
      <c r="F71" s="13"/>
      <c r="G71" s="26"/>
      <c r="H71" s="13"/>
      <c r="I71" s="25"/>
      <c r="J71" s="13"/>
      <c r="K71" s="26"/>
      <c r="L71" s="7"/>
    </row>
    <row r="72" spans="1:12" ht="15.75">
      <c r="A72" s="7"/>
      <c r="B72" s="7"/>
      <c r="C72" s="7"/>
      <c r="D72" s="7"/>
      <c r="E72" s="3">
        <f>SUM(E69:E71)</f>
        <v>-1873</v>
      </c>
      <c r="F72" s="29"/>
      <c r="G72" s="29">
        <f>SUM(G69:G71)</f>
        <v>-4358</v>
      </c>
      <c r="H72" s="29"/>
      <c r="I72" s="3">
        <f>SUM(I69:I71)</f>
        <v>-6866</v>
      </c>
      <c r="J72" s="29"/>
      <c r="K72" s="29">
        <f>SUM(K69:K71)</f>
        <v>-8127</v>
      </c>
      <c r="L72" s="7"/>
    </row>
    <row r="73" spans="1:12" ht="15.75">
      <c r="A73" s="7"/>
      <c r="B73" s="7"/>
      <c r="C73" s="7"/>
      <c r="D73" s="7"/>
      <c r="E73" s="7"/>
      <c r="F73" s="7"/>
      <c r="G73" s="7"/>
      <c r="H73" s="7"/>
      <c r="I73" s="7"/>
      <c r="J73" s="7"/>
      <c r="K73" s="7"/>
      <c r="L73" s="7"/>
    </row>
    <row r="74" spans="1:12" ht="15.75">
      <c r="A74" s="7"/>
      <c r="B74" s="7" t="s">
        <v>167</v>
      </c>
      <c r="C74" s="7"/>
      <c r="D74" s="7"/>
      <c r="E74" s="47">
        <f>+I74-45</f>
        <v>291</v>
      </c>
      <c r="F74" s="7"/>
      <c r="G74" s="13">
        <f>+K74+53</f>
        <v>0</v>
      </c>
      <c r="H74" s="7"/>
      <c r="I74" s="13">
        <v>336</v>
      </c>
      <c r="J74" s="7"/>
      <c r="K74" s="13">
        <v>-53</v>
      </c>
      <c r="L74" s="7"/>
    </row>
    <row r="75" spans="1:12" ht="16.5" thickBot="1">
      <c r="A75" s="7"/>
      <c r="B75" s="7"/>
      <c r="C75" s="7"/>
      <c r="D75" s="7"/>
      <c r="E75" s="45">
        <f>SUM(E72:E74)</f>
        <v>-1582</v>
      </c>
      <c r="F75" s="7"/>
      <c r="G75" s="45">
        <f>SUM(G72:G74)</f>
        <v>-4358</v>
      </c>
      <c r="H75" s="7"/>
      <c r="I75" s="45">
        <f>SUM(I72:I74)</f>
        <v>-6530</v>
      </c>
      <c r="J75" s="7"/>
      <c r="K75" s="45">
        <f>SUM(K72:K74)</f>
        <v>-8180</v>
      </c>
      <c r="L75" s="7"/>
    </row>
    <row r="76" spans="1:12" ht="16.5" thickTop="1">
      <c r="A76" s="7"/>
      <c r="B76" s="7"/>
      <c r="C76" s="7"/>
      <c r="D76" s="7"/>
      <c r="E76" s="7"/>
      <c r="F76" s="7"/>
      <c r="G76" s="7"/>
      <c r="H76" s="7"/>
      <c r="I76" s="7"/>
      <c r="J76" s="7"/>
      <c r="K76" s="7"/>
      <c r="L76" s="7"/>
    </row>
    <row r="77" spans="1:12" ht="15.75">
      <c r="A77" s="7">
        <v>15</v>
      </c>
      <c r="B77" s="6" t="s">
        <v>113</v>
      </c>
      <c r="C77" s="7"/>
      <c r="D77" s="7"/>
      <c r="E77" s="7"/>
      <c r="F77" s="7"/>
      <c r="G77" s="7"/>
      <c r="H77" s="7"/>
      <c r="I77" s="47"/>
      <c r="J77" s="7"/>
      <c r="K77" s="7"/>
      <c r="L77" s="7"/>
    </row>
    <row r="78" spans="1:12" ht="21.75" customHeight="1">
      <c r="A78" s="7"/>
      <c r="B78" s="53" t="s">
        <v>114</v>
      </c>
      <c r="C78" s="53"/>
      <c r="D78" s="53"/>
      <c r="E78" s="53"/>
      <c r="F78" s="53"/>
      <c r="G78" s="53"/>
      <c r="H78" s="53"/>
      <c r="I78" s="53"/>
      <c r="J78" s="53"/>
      <c r="K78" s="53"/>
      <c r="L78" s="53"/>
    </row>
    <row r="79" spans="1:12" ht="15.75">
      <c r="A79" s="7"/>
      <c r="B79" s="7"/>
      <c r="C79" s="7"/>
      <c r="D79" s="7"/>
      <c r="E79" s="7"/>
      <c r="F79" s="7"/>
      <c r="G79" s="7"/>
      <c r="H79" s="7"/>
      <c r="I79" s="7"/>
      <c r="J79" s="7"/>
      <c r="K79" s="7"/>
      <c r="L79" s="7"/>
    </row>
    <row r="80" spans="1:12" ht="15.75">
      <c r="A80" s="7"/>
      <c r="B80" s="7"/>
      <c r="C80" s="7"/>
      <c r="D80" s="7"/>
      <c r="E80" s="7"/>
      <c r="F80" s="7"/>
      <c r="G80" s="7"/>
      <c r="H80" s="7"/>
      <c r="I80" s="7"/>
      <c r="J80" s="7"/>
      <c r="K80" s="7"/>
      <c r="L80" s="7"/>
    </row>
    <row r="81" spans="1:12" ht="15.75">
      <c r="A81" s="7">
        <v>16</v>
      </c>
      <c r="B81" s="6" t="s">
        <v>115</v>
      </c>
      <c r="C81" s="7"/>
      <c r="D81" s="7"/>
      <c r="E81" s="7"/>
      <c r="F81" s="7"/>
      <c r="G81" s="7"/>
      <c r="H81" s="7"/>
      <c r="I81" s="7"/>
      <c r="J81" s="7"/>
      <c r="K81" s="7"/>
      <c r="L81" s="7"/>
    </row>
    <row r="82" spans="1:12" ht="32.25" customHeight="1">
      <c r="A82" s="7"/>
      <c r="B82" s="53" t="s">
        <v>116</v>
      </c>
      <c r="C82" s="53"/>
      <c r="D82" s="53"/>
      <c r="E82" s="53"/>
      <c r="F82" s="53"/>
      <c r="G82" s="53"/>
      <c r="H82" s="53"/>
      <c r="I82" s="53"/>
      <c r="J82" s="53"/>
      <c r="K82" s="53"/>
      <c r="L82" s="53"/>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v>17</v>
      </c>
      <c r="B85" s="6" t="s">
        <v>117</v>
      </c>
      <c r="C85" s="7"/>
      <c r="D85" s="7"/>
      <c r="E85" s="7"/>
      <c r="F85" s="7"/>
      <c r="G85" s="7"/>
      <c r="H85" s="7"/>
      <c r="I85" s="7"/>
      <c r="J85" s="7"/>
      <c r="K85" s="7"/>
      <c r="L85" s="7"/>
    </row>
    <row r="86" spans="1:12" ht="18" customHeight="1">
      <c r="A86" s="7"/>
      <c r="B86" s="53" t="s">
        <v>118</v>
      </c>
      <c r="C86" s="53"/>
      <c r="D86" s="53"/>
      <c r="E86" s="53"/>
      <c r="F86" s="53"/>
      <c r="G86" s="53"/>
      <c r="H86" s="53"/>
      <c r="I86" s="53"/>
      <c r="J86" s="53"/>
      <c r="K86" s="53"/>
      <c r="L86" s="53"/>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v>18</v>
      </c>
      <c r="B89" s="6" t="s">
        <v>119</v>
      </c>
      <c r="C89" s="7"/>
      <c r="D89" s="7"/>
      <c r="E89" s="7"/>
      <c r="F89" s="7"/>
      <c r="G89" s="7"/>
      <c r="H89" s="7"/>
      <c r="I89" s="7"/>
      <c r="J89" s="7"/>
      <c r="K89" s="7"/>
      <c r="L89" s="7"/>
    </row>
    <row r="90" spans="1:12" ht="15.75">
      <c r="A90" s="7"/>
      <c r="B90" s="7"/>
      <c r="C90" s="7"/>
      <c r="D90" s="7"/>
      <c r="E90" s="7"/>
      <c r="F90" s="7"/>
      <c r="G90" s="10" t="s">
        <v>25</v>
      </c>
      <c r="H90" s="7"/>
      <c r="I90" s="7"/>
      <c r="J90" s="10"/>
      <c r="K90" s="10" t="s">
        <v>120</v>
      </c>
      <c r="L90" s="7"/>
    </row>
    <row r="91" spans="1:12" ht="15.75">
      <c r="A91" s="7"/>
      <c r="B91" s="7"/>
      <c r="C91" s="7"/>
      <c r="D91" s="7"/>
      <c r="E91" s="7"/>
      <c r="F91" s="7"/>
      <c r="G91" s="10" t="s">
        <v>176</v>
      </c>
      <c r="H91" s="7"/>
      <c r="I91" s="7"/>
      <c r="J91" s="10"/>
      <c r="K91" s="10" t="s">
        <v>26</v>
      </c>
      <c r="L91" s="7"/>
    </row>
    <row r="92" spans="1:12" ht="15.75">
      <c r="A92" s="7"/>
      <c r="B92" s="7"/>
      <c r="C92" s="7"/>
      <c r="D92" s="7"/>
      <c r="E92" s="7"/>
      <c r="F92" s="7"/>
      <c r="G92" s="10" t="s">
        <v>29</v>
      </c>
      <c r="H92" s="7"/>
      <c r="I92" s="7"/>
      <c r="J92" s="10"/>
      <c r="K92" s="10" t="s">
        <v>29</v>
      </c>
      <c r="L92" s="7"/>
    </row>
    <row r="93" spans="1:12" ht="15.75">
      <c r="A93" s="7"/>
      <c r="B93" s="7"/>
      <c r="C93" s="7"/>
      <c r="D93" s="7"/>
      <c r="E93" s="7"/>
      <c r="F93" s="7"/>
      <c r="G93" s="7"/>
      <c r="H93" s="7"/>
      <c r="I93" s="7"/>
      <c r="J93" s="7"/>
      <c r="K93" s="7"/>
      <c r="L93" s="7"/>
    </row>
    <row r="94" spans="1:12" ht="15.75">
      <c r="A94" s="7"/>
      <c r="B94" s="14" t="s">
        <v>121</v>
      </c>
      <c r="C94" s="7"/>
      <c r="D94" s="7"/>
      <c r="E94" s="7"/>
      <c r="F94" s="7"/>
      <c r="G94" s="7"/>
      <c r="H94" s="7"/>
      <c r="I94" s="7"/>
      <c r="J94" s="7"/>
      <c r="K94" s="7"/>
      <c r="L94" s="7"/>
    </row>
    <row r="95" spans="1:12" ht="15.75">
      <c r="A95" s="7"/>
      <c r="B95" s="15" t="s">
        <v>125</v>
      </c>
      <c r="C95" s="7"/>
      <c r="D95" s="7"/>
      <c r="E95" s="7"/>
      <c r="F95" s="7"/>
      <c r="G95" s="12">
        <f>+'[1]Notes'!$H$138</f>
        <v>14876.274</v>
      </c>
      <c r="H95" s="13"/>
      <c r="I95" s="13"/>
      <c r="J95" s="13"/>
      <c r="K95" s="13">
        <v>17457</v>
      </c>
      <c r="L95" s="7"/>
    </row>
    <row r="96" spans="1:12" ht="15.75">
      <c r="A96" s="7"/>
      <c r="B96" s="15" t="s">
        <v>122</v>
      </c>
      <c r="C96" s="7"/>
      <c r="D96" s="7"/>
      <c r="E96" s="7"/>
      <c r="F96" s="7"/>
      <c r="G96" s="12">
        <f>+'[1]Notes'!$H$137</f>
        <v>8516.607</v>
      </c>
      <c r="H96" s="13"/>
      <c r="I96" s="13"/>
      <c r="J96" s="13"/>
      <c r="K96" s="13">
        <v>8870</v>
      </c>
      <c r="L96" s="7"/>
    </row>
    <row r="97" spans="1:12" ht="15.75">
      <c r="A97" s="7"/>
      <c r="B97" s="15" t="s">
        <v>123</v>
      </c>
      <c r="C97" s="7"/>
      <c r="D97" s="7"/>
      <c r="E97" s="7"/>
      <c r="F97" s="7"/>
      <c r="G97" s="12">
        <v>1606</v>
      </c>
      <c r="H97" s="13"/>
      <c r="I97" s="13"/>
      <c r="J97" s="13"/>
      <c r="K97" s="13">
        <v>1300</v>
      </c>
      <c r="L97" s="7"/>
    </row>
    <row r="98" spans="1:12" ht="16.5" thickBot="1">
      <c r="A98" s="7"/>
      <c r="B98" s="15"/>
      <c r="C98" s="7"/>
      <c r="D98" s="7"/>
      <c r="E98" s="7"/>
      <c r="F98" s="7"/>
      <c r="G98" s="4">
        <f>SUM(G95:G97)</f>
        <v>24998.881</v>
      </c>
      <c r="H98" s="13"/>
      <c r="I98" s="13"/>
      <c r="J98" s="13"/>
      <c r="K98" s="5">
        <f>SUM(K95:K97)</f>
        <v>27627</v>
      </c>
      <c r="L98" s="7"/>
    </row>
    <row r="99" spans="1:12" ht="15.75">
      <c r="A99" s="7"/>
      <c r="B99" s="7"/>
      <c r="C99" s="7"/>
      <c r="D99" s="7"/>
      <c r="E99" s="7"/>
      <c r="F99" s="7"/>
      <c r="G99" s="12"/>
      <c r="H99" s="13"/>
      <c r="I99" s="13"/>
      <c r="J99" s="13"/>
      <c r="K99" s="13"/>
      <c r="L99" s="7"/>
    </row>
    <row r="100" spans="1:12" ht="15.75">
      <c r="A100" s="7"/>
      <c r="B100" s="7" t="s">
        <v>124</v>
      </c>
      <c r="C100" s="7"/>
      <c r="D100" s="7"/>
      <c r="E100" s="7"/>
      <c r="F100" s="7"/>
      <c r="G100" s="12"/>
      <c r="H100" s="13"/>
      <c r="I100" s="13"/>
      <c r="J100" s="13"/>
      <c r="K100" s="13"/>
      <c r="L100" s="7"/>
    </row>
    <row r="101" spans="1:12" ht="16.5" thickBot="1">
      <c r="A101" s="7"/>
      <c r="B101" s="15" t="s">
        <v>123</v>
      </c>
      <c r="C101" s="7"/>
      <c r="D101" s="7"/>
      <c r="E101" s="7"/>
      <c r="F101" s="7"/>
      <c r="G101" s="16">
        <v>3105</v>
      </c>
      <c r="H101" s="13"/>
      <c r="I101" s="13"/>
      <c r="J101" s="13"/>
      <c r="K101" s="17">
        <v>2600</v>
      </c>
      <c r="L101" s="7"/>
    </row>
    <row r="102" spans="1:12" ht="15.75">
      <c r="A102" s="7"/>
      <c r="B102" s="7"/>
      <c r="C102" s="7"/>
      <c r="D102" s="7"/>
      <c r="E102" s="7"/>
      <c r="F102" s="7"/>
      <c r="G102" s="13"/>
      <c r="H102" s="13"/>
      <c r="I102" s="13"/>
      <c r="J102" s="13"/>
      <c r="K102" s="13"/>
      <c r="L102" s="7"/>
    </row>
    <row r="103" spans="1:12" ht="15.75">
      <c r="A103" s="7"/>
      <c r="B103" s="7"/>
      <c r="C103" s="7"/>
      <c r="D103" s="7"/>
      <c r="E103" s="7"/>
      <c r="F103" s="7"/>
      <c r="G103" s="13"/>
      <c r="H103" s="13"/>
      <c r="I103" s="13"/>
      <c r="J103" s="13"/>
      <c r="K103" s="13"/>
      <c r="L103" s="7"/>
    </row>
    <row r="104" spans="1:12" ht="15.75">
      <c r="A104" s="7">
        <v>19</v>
      </c>
      <c r="B104" s="6" t="s">
        <v>126</v>
      </c>
      <c r="C104" s="7"/>
      <c r="D104" s="7"/>
      <c r="E104" s="7"/>
      <c r="F104" s="7"/>
      <c r="G104" s="7"/>
      <c r="H104" s="7"/>
      <c r="I104" s="7"/>
      <c r="J104" s="7"/>
      <c r="K104" s="7"/>
      <c r="L104" s="7"/>
    </row>
    <row r="105" spans="1:12" ht="29.25" customHeight="1">
      <c r="A105" s="7"/>
      <c r="B105" s="53" t="s">
        <v>127</v>
      </c>
      <c r="C105" s="53"/>
      <c r="D105" s="53"/>
      <c r="E105" s="53"/>
      <c r="F105" s="53"/>
      <c r="G105" s="53"/>
      <c r="H105" s="53"/>
      <c r="I105" s="53"/>
      <c r="J105" s="53"/>
      <c r="K105" s="53"/>
      <c r="L105" s="53"/>
    </row>
    <row r="106" spans="1:12" ht="15.75">
      <c r="A106" s="7"/>
      <c r="B106" s="7"/>
      <c r="C106" s="7"/>
      <c r="D106" s="7"/>
      <c r="E106" s="7"/>
      <c r="F106" s="7"/>
      <c r="G106" s="7"/>
      <c r="H106" s="7"/>
      <c r="I106" s="7"/>
      <c r="J106" s="7"/>
      <c r="K106" s="7"/>
      <c r="L106" s="7"/>
    </row>
    <row r="107" spans="1:12" ht="15.75">
      <c r="A107" s="7"/>
      <c r="B107" s="7"/>
      <c r="C107" s="7"/>
      <c r="D107" s="7"/>
      <c r="E107" s="7"/>
      <c r="F107" s="7"/>
      <c r="G107" s="7"/>
      <c r="H107" s="7"/>
      <c r="I107" s="7"/>
      <c r="J107" s="7"/>
      <c r="K107" s="7"/>
      <c r="L107" s="7"/>
    </row>
    <row r="108" spans="1:12" ht="15.75">
      <c r="A108" s="7">
        <v>20</v>
      </c>
      <c r="B108" s="6" t="s">
        <v>170</v>
      </c>
      <c r="C108" s="7"/>
      <c r="D108" s="7"/>
      <c r="E108" s="7"/>
      <c r="F108" s="7"/>
      <c r="G108" s="7"/>
      <c r="H108" s="7"/>
      <c r="I108" s="7"/>
      <c r="J108" s="7"/>
      <c r="K108" s="7"/>
      <c r="L108" s="7"/>
    </row>
    <row r="109" spans="1:12" ht="46.5" customHeight="1">
      <c r="A109" s="7"/>
      <c r="B109" s="53" t="s">
        <v>130</v>
      </c>
      <c r="C109" s="53"/>
      <c r="D109" s="53"/>
      <c r="E109" s="53"/>
      <c r="F109" s="53"/>
      <c r="G109" s="53"/>
      <c r="H109" s="53"/>
      <c r="I109" s="53"/>
      <c r="J109" s="53"/>
      <c r="K109" s="53"/>
      <c r="L109" s="53"/>
    </row>
    <row r="110" spans="1:12" ht="15.75">
      <c r="A110" s="7"/>
      <c r="B110" s="7" t="s">
        <v>129</v>
      </c>
      <c r="C110" s="7"/>
      <c r="D110" s="7"/>
      <c r="E110" s="7"/>
      <c r="F110" s="7"/>
      <c r="G110" s="7"/>
      <c r="H110" s="7"/>
      <c r="I110" s="7"/>
      <c r="J110" s="7"/>
      <c r="K110" s="7"/>
      <c r="L110" s="7"/>
    </row>
    <row r="111" spans="1:12" ht="15.75">
      <c r="A111" s="7"/>
      <c r="B111" s="7"/>
      <c r="C111" s="7"/>
      <c r="D111" s="7"/>
      <c r="E111" s="7"/>
      <c r="F111" s="7"/>
      <c r="G111" s="7"/>
      <c r="H111" s="7"/>
      <c r="I111" s="7"/>
      <c r="J111" s="7"/>
      <c r="K111" s="7"/>
      <c r="L111" s="7"/>
    </row>
    <row r="112" spans="1:12" ht="15.75">
      <c r="A112" s="7"/>
      <c r="B112" s="7"/>
      <c r="C112" s="7"/>
      <c r="D112" s="7"/>
      <c r="E112" s="7"/>
      <c r="F112" s="7"/>
      <c r="G112" s="7"/>
      <c r="H112" s="7"/>
      <c r="I112" s="7"/>
      <c r="J112" s="7"/>
      <c r="K112" s="6"/>
      <c r="L112" s="7"/>
    </row>
    <row r="113" spans="1:12" ht="15.75">
      <c r="A113" s="7">
        <v>21</v>
      </c>
      <c r="B113" s="6" t="s">
        <v>131</v>
      </c>
      <c r="C113" s="7"/>
      <c r="D113" s="7"/>
      <c r="E113" s="7"/>
      <c r="F113" s="7"/>
      <c r="G113" s="7"/>
      <c r="H113" s="7"/>
      <c r="I113" s="7"/>
      <c r="J113" s="7"/>
      <c r="K113" s="7"/>
      <c r="L113" s="7"/>
    </row>
    <row r="114" spans="1:12" ht="16.5" customHeight="1">
      <c r="A114" s="7"/>
      <c r="B114" s="53" t="s">
        <v>164</v>
      </c>
      <c r="C114" s="53"/>
      <c r="D114" s="53"/>
      <c r="E114" s="53"/>
      <c r="F114" s="53"/>
      <c r="G114" s="53"/>
      <c r="H114" s="53"/>
      <c r="I114" s="53"/>
      <c r="J114" s="53"/>
      <c r="K114" s="53"/>
      <c r="L114" s="53"/>
    </row>
    <row r="115" spans="1:12" ht="15.75">
      <c r="A115" s="7"/>
      <c r="B115" s="7"/>
      <c r="C115" s="7"/>
      <c r="D115" s="7"/>
      <c r="E115" s="7"/>
      <c r="F115" s="7"/>
      <c r="G115" s="7"/>
      <c r="H115" s="7"/>
      <c r="I115" s="7"/>
      <c r="J115" s="7"/>
      <c r="K115" s="7"/>
      <c r="L115" s="7"/>
    </row>
    <row r="116" spans="1:12" ht="15.75">
      <c r="A116" s="7"/>
      <c r="B116" s="7"/>
      <c r="C116" s="7"/>
      <c r="D116" s="7"/>
      <c r="E116" s="7"/>
      <c r="F116" s="7"/>
      <c r="G116" s="7"/>
      <c r="H116" s="7"/>
      <c r="I116" s="7"/>
      <c r="J116" s="7"/>
      <c r="K116" s="7"/>
      <c r="L116" s="7"/>
    </row>
    <row r="117" spans="1:12" ht="15.75">
      <c r="A117" s="7">
        <v>22</v>
      </c>
      <c r="B117" s="6" t="s">
        <v>132</v>
      </c>
      <c r="C117" s="7"/>
      <c r="D117" s="7"/>
      <c r="E117" s="7"/>
      <c r="F117" s="7"/>
      <c r="G117" s="7"/>
      <c r="H117" s="7"/>
      <c r="I117" s="7"/>
      <c r="J117" s="7"/>
      <c r="K117" s="7"/>
      <c r="L117" s="7"/>
    </row>
    <row r="118" spans="1:12" ht="31.5">
      <c r="A118" s="7"/>
      <c r="B118" s="7"/>
      <c r="C118" s="7"/>
      <c r="D118" s="7"/>
      <c r="E118" s="7"/>
      <c r="F118" s="7"/>
      <c r="G118" s="7"/>
      <c r="H118" s="10"/>
      <c r="I118" s="18" t="s">
        <v>133</v>
      </c>
      <c r="J118" s="10"/>
      <c r="K118" s="18" t="s">
        <v>179</v>
      </c>
      <c r="L118" s="7"/>
    </row>
    <row r="119" spans="1:12" ht="15.75">
      <c r="A119" s="7"/>
      <c r="B119" s="7"/>
      <c r="C119" s="7"/>
      <c r="D119" s="7"/>
      <c r="E119" s="7"/>
      <c r="F119" s="7"/>
      <c r="G119" s="7"/>
      <c r="H119" s="10"/>
      <c r="I119" s="10" t="s">
        <v>176</v>
      </c>
      <c r="J119" s="10"/>
      <c r="K119" s="10" t="s">
        <v>176</v>
      </c>
      <c r="L119" s="7"/>
    </row>
    <row r="120" spans="1:12" ht="15.75">
      <c r="A120" s="7"/>
      <c r="B120" s="7"/>
      <c r="C120" s="7"/>
      <c r="D120" s="7"/>
      <c r="E120" s="7"/>
      <c r="F120" s="7"/>
      <c r="G120" s="7"/>
      <c r="H120" s="7"/>
      <c r="I120" s="7"/>
      <c r="J120" s="7"/>
      <c r="K120" s="7"/>
      <c r="L120" s="7"/>
    </row>
    <row r="121" spans="1:12" ht="15.75">
      <c r="A121" s="7"/>
      <c r="B121" s="7" t="s">
        <v>134</v>
      </c>
      <c r="C121" s="7"/>
      <c r="D121" s="7"/>
      <c r="E121" s="7"/>
      <c r="F121" s="7"/>
      <c r="G121" s="7"/>
      <c r="H121" s="7"/>
      <c r="I121" s="7"/>
      <c r="J121" s="7"/>
      <c r="K121" s="7"/>
      <c r="L121" s="7"/>
    </row>
    <row r="122" spans="1:12" ht="15.75">
      <c r="A122" s="7"/>
      <c r="B122" s="7"/>
      <c r="C122" s="7"/>
      <c r="D122" s="7"/>
      <c r="E122" s="7"/>
      <c r="F122" s="7"/>
      <c r="G122" s="7"/>
      <c r="H122" s="7"/>
      <c r="I122" s="7"/>
      <c r="J122" s="7"/>
      <c r="K122" s="7"/>
      <c r="L122" s="7"/>
    </row>
    <row r="123" spans="1:12" ht="15.75">
      <c r="A123" s="7"/>
      <c r="B123" s="7" t="s">
        <v>135</v>
      </c>
      <c r="C123" s="7"/>
      <c r="D123" s="7"/>
      <c r="E123" s="7"/>
      <c r="F123" s="7"/>
      <c r="G123" s="7" t="s">
        <v>136</v>
      </c>
      <c r="H123" s="7"/>
      <c r="I123" s="13">
        <v>5287</v>
      </c>
      <c r="J123" s="13"/>
      <c r="K123" s="13">
        <v>17788</v>
      </c>
      <c r="L123" s="7"/>
    </row>
    <row r="124" spans="1:12" ht="15.75">
      <c r="A124" s="7"/>
      <c r="B124" s="7"/>
      <c r="C124" s="7"/>
      <c r="D124" s="7"/>
      <c r="E124" s="7"/>
      <c r="F124" s="7"/>
      <c r="G124" s="7"/>
      <c r="H124" s="7"/>
      <c r="I124" s="13"/>
      <c r="J124" s="13"/>
      <c r="K124" s="13"/>
      <c r="L124" s="7"/>
    </row>
    <row r="125" spans="1:12" ht="31.5" customHeight="1">
      <c r="A125" s="7"/>
      <c r="B125" s="53" t="s">
        <v>137</v>
      </c>
      <c r="C125" s="53"/>
      <c r="D125" s="53"/>
      <c r="E125" s="53"/>
      <c r="F125" s="7"/>
      <c r="G125" s="19" t="s">
        <v>138</v>
      </c>
      <c r="H125" s="7"/>
      <c r="I125" s="20">
        <v>90000</v>
      </c>
      <c r="J125" s="20"/>
      <c r="K125" s="20">
        <v>90000</v>
      </c>
      <c r="L125" s="7"/>
    </row>
    <row r="126" spans="1:12" ht="15.75">
      <c r="A126" s="7"/>
      <c r="B126" s="7"/>
      <c r="C126" s="7"/>
      <c r="D126" s="7"/>
      <c r="E126" s="7"/>
      <c r="F126" s="7"/>
      <c r="G126" s="7"/>
      <c r="H126" s="7"/>
      <c r="I126" s="7"/>
      <c r="J126" s="7"/>
      <c r="K126" s="7"/>
      <c r="L126" s="7"/>
    </row>
    <row r="127" spans="1:12" ht="15.75">
      <c r="A127" s="7"/>
      <c r="B127" s="7" t="s">
        <v>139</v>
      </c>
      <c r="C127" s="7"/>
      <c r="D127" s="7"/>
      <c r="E127" s="7"/>
      <c r="F127" s="7"/>
      <c r="G127" s="7" t="s">
        <v>140</v>
      </c>
      <c r="H127" s="7"/>
      <c r="I127" s="48">
        <f>+I123/I125*100</f>
        <v>5.874444444444444</v>
      </c>
      <c r="J127" s="7"/>
      <c r="K127" s="48">
        <f>+K123/K125*100</f>
        <v>19.764444444444447</v>
      </c>
      <c r="L127" s="7"/>
    </row>
    <row r="128" spans="1:12" ht="15.75">
      <c r="A128" s="7"/>
      <c r="B128" s="7"/>
      <c r="C128" s="7"/>
      <c r="D128" s="7"/>
      <c r="E128" s="7"/>
      <c r="F128" s="7"/>
      <c r="G128" s="7"/>
      <c r="H128" s="7"/>
      <c r="I128" s="7"/>
      <c r="J128" s="7"/>
      <c r="K128" s="7"/>
      <c r="L128" s="7"/>
    </row>
    <row r="129" spans="1:12" ht="15.75">
      <c r="A129" s="7"/>
      <c r="B129" s="7"/>
      <c r="C129" s="7"/>
      <c r="D129" s="7"/>
      <c r="E129" s="7"/>
      <c r="F129" s="7"/>
      <c r="G129" s="7"/>
      <c r="H129" s="7"/>
      <c r="I129" s="7"/>
      <c r="J129" s="7"/>
      <c r="K129" s="7"/>
      <c r="L129" s="7"/>
    </row>
    <row r="130" spans="1:12" ht="15.75">
      <c r="A130" s="7"/>
      <c r="B130" s="7" t="s">
        <v>141</v>
      </c>
      <c r="C130" s="7"/>
      <c r="D130" s="7"/>
      <c r="E130" s="7"/>
      <c r="F130" s="7"/>
      <c r="G130" s="7" t="s">
        <v>140</v>
      </c>
      <c r="H130" s="7"/>
      <c r="I130" s="8" t="s">
        <v>142</v>
      </c>
      <c r="J130" s="8"/>
      <c r="K130" s="8" t="s">
        <v>142</v>
      </c>
      <c r="L130" s="7"/>
    </row>
    <row r="131" spans="1:12" ht="15.75">
      <c r="A131" s="7"/>
      <c r="B131" s="7"/>
      <c r="C131" s="7"/>
      <c r="D131" s="7"/>
      <c r="E131" s="7"/>
      <c r="F131" s="7"/>
      <c r="G131" s="7"/>
      <c r="H131" s="7"/>
      <c r="I131" s="7"/>
      <c r="J131" s="7"/>
      <c r="K131" s="7"/>
      <c r="L131" s="7"/>
    </row>
    <row r="132" spans="1:12" ht="15.75">
      <c r="A132" s="7"/>
      <c r="B132" s="7"/>
      <c r="C132" s="7"/>
      <c r="D132" s="7"/>
      <c r="E132" s="7"/>
      <c r="F132" s="7"/>
      <c r="G132" s="7"/>
      <c r="H132" s="7"/>
      <c r="I132" s="7"/>
      <c r="J132" s="7"/>
      <c r="K132" s="7"/>
      <c r="L132" s="7"/>
    </row>
    <row r="133" spans="1:12" ht="15.75">
      <c r="A133" s="7">
        <v>23</v>
      </c>
      <c r="B133" s="6" t="s">
        <v>147</v>
      </c>
      <c r="C133" s="7"/>
      <c r="D133" s="7"/>
      <c r="E133" s="7"/>
      <c r="F133" s="7"/>
      <c r="G133" s="7"/>
      <c r="H133" s="7"/>
      <c r="I133" s="7"/>
      <c r="J133" s="7"/>
      <c r="K133" s="7"/>
      <c r="L133" s="7"/>
    </row>
    <row r="134" spans="1:12" ht="29.25" customHeight="1">
      <c r="A134" s="7"/>
      <c r="B134" s="53" t="s">
        <v>185</v>
      </c>
      <c r="C134" s="53"/>
      <c r="D134" s="53"/>
      <c r="E134" s="53"/>
      <c r="F134" s="53"/>
      <c r="G134" s="53"/>
      <c r="H134" s="53"/>
      <c r="I134" s="53"/>
      <c r="J134" s="53"/>
      <c r="K134" s="53"/>
      <c r="L134" s="53"/>
    </row>
    <row r="135" spans="1:12" ht="15.75">
      <c r="A135" s="7"/>
      <c r="B135" s="7"/>
      <c r="C135" s="7"/>
      <c r="D135" s="7"/>
      <c r="E135" s="7"/>
      <c r="F135" s="7"/>
      <c r="G135" s="7"/>
      <c r="H135" s="7"/>
      <c r="I135" s="7"/>
      <c r="J135" s="7"/>
      <c r="K135" s="7"/>
      <c r="L135" s="7"/>
    </row>
    <row r="136" spans="1:12" ht="33.75" customHeight="1">
      <c r="A136" s="7"/>
      <c r="B136" s="53" t="s">
        <v>186</v>
      </c>
      <c r="C136" s="53"/>
      <c r="D136" s="53"/>
      <c r="E136" s="53"/>
      <c r="F136" s="53"/>
      <c r="G136" s="53"/>
      <c r="H136" s="53"/>
      <c r="I136" s="53"/>
      <c r="J136" s="53"/>
      <c r="K136" s="53"/>
      <c r="L136" s="53"/>
    </row>
    <row r="137" spans="1:12" ht="15.75">
      <c r="A137" s="7"/>
      <c r="B137" s="7"/>
      <c r="C137" s="7"/>
      <c r="D137" s="7"/>
      <c r="E137" s="7"/>
      <c r="F137" s="7"/>
      <c r="G137" s="7"/>
      <c r="H137" s="7"/>
      <c r="I137" s="7"/>
      <c r="J137" s="7"/>
      <c r="K137" s="7"/>
      <c r="L137" s="7"/>
    </row>
    <row r="138" spans="1:12" ht="48" customHeight="1">
      <c r="A138" s="7"/>
      <c r="B138" s="53" t="s">
        <v>187</v>
      </c>
      <c r="C138" s="53"/>
      <c r="D138" s="53"/>
      <c r="E138" s="53"/>
      <c r="F138" s="53"/>
      <c r="G138" s="53"/>
      <c r="H138" s="53"/>
      <c r="I138" s="53"/>
      <c r="J138" s="53"/>
      <c r="K138" s="53"/>
      <c r="L138" s="53"/>
    </row>
    <row r="139" spans="1:12" ht="15" customHeight="1">
      <c r="A139" s="7"/>
      <c r="B139" s="9"/>
      <c r="C139" s="9"/>
      <c r="D139" s="9"/>
      <c r="E139" s="9"/>
      <c r="F139" s="9"/>
      <c r="G139" s="9"/>
      <c r="H139" s="9"/>
      <c r="I139" s="9"/>
      <c r="J139" s="9"/>
      <c r="K139" s="9"/>
      <c r="L139" s="9"/>
    </row>
    <row r="140" spans="1:12" ht="31.5" customHeight="1">
      <c r="A140" s="7"/>
      <c r="B140" s="53" t="s">
        <v>188</v>
      </c>
      <c r="C140" s="53"/>
      <c r="D140" s="53"/>
      <c r="E140" s="53"/>
      <c r="F140" s="53"/>
      <c r="G140" s="53"/>
      <c r="H140" s="53"/>
      <c r="I140" s="53"/>
      <c r="J140" s="53"/>
      <c r="K140" s="53"/>
      <c r="L140" s="53"/>
    </row>
    <row r="141" spans="1:12" ht="13.5" customHeight="1">
      <c r="A141" s="7"/>
      <c r="B141" s="9"/>
      <c r="C141" s="9"/>
      <c r="D141" s="9"/>
      <c r="E141" s="9"/>
      <c r="F141" s="9"/>
      <c r="G141" s="9"/>
      <c r="H141" s="9"/>
      <c r="I141" s="9"/>
      <c r="J141" s="9"/>
      <c r="K141" s="9"/>
      <c r="L141" s="9"/>
    </row>
    <row r="142" spans="1:12" ht="34.5" customHeight="1">
      <c r="A142" s="7"/>
      <c r="B142" s="53" t="s">
        <v>189</v>
      </c>
      <c r="C142" s="53"/>
      <c r="D142" s="53"/>
      <c r="E142" s="53"/>
      <c r="F142" s="53"/>
      <c r="G142" s="53"/>
      <c r="H142" s="53"/>
      <c r="I142" s="53"/>
      <c r="J142" s="53"/>
      <c r="K142" s="53"/>
      <c r="L142" s="53"/>
    </row>
    <row r="143" spans="1:12" ht="15.75">
      <c r="A143" s="7"/>
      <c r="B143" s="7"/>
      <c r="C143" s="7"/>
      <c r="D143" s="7"/>
      <c r="E143" s="7"/>
      <c r="F143" s="7"/>
      <c r="G143" s="7"/>
      <c r="H143" s="7"/>
      <c r="I143" s="7"/>
      <c r="J143" s="7"/>
      <c r="K143" s="7"/>
      <c r="L143" s="7"/>
    </row>
    <row r="144" spans="1:12" ht="15.75">
      <c r="A144" s="7"/>
      <c r="B144" s="7"/>
      <c r="C144" s="7"/>
      <c r="D144" s="7"/>
      <c r="E144" s="7"/>
      <c r="F144" s="7"/>
      <c r="G144" s="7"/>
      <c r="H144" s="7"/>
      <c r="I144" s="7"/>
      <c r="J144" s="7"/>
      <c r="K144" s="7"/>
      <c r="L144" s="7"/>
    </row>
    <row r="145" spans="1:12" ht="41.25" customHeight="1">
      <c r="A145" s="19">
        <v>24</v>
      </c>
      <c r="B145" s="55" t="s">
        <v>143</v>
      </c>
      <c r="C145" s="55"/>
      <c r="D145" s="55"/>
      <c r="E145" s="55"/>
      <c r="F145" s="55"/>
      <c r="G145" s="55"/>
      <c r="H145" s="55"/>
      <c r="I145" s="55"/>
      <c r="J145" s="55"/>
      <c r="K145" s="55"/>
      <c r="L145" s="55"/>
    </row>
    <row r="146" spans="1:12" ht="30.75" customHeight="1">
      <c r="A146" s="7"/>
      <c r="B146" s="53" t="s">
        <v>191</v>
      </c>
      <c r="C146" s="53"/>
      <c r="D146" s="53"/>
      <c r="E146" s="53"/>
      <c r="F146" s="53"/>
      <c r="G146" s="53"/>
      <c r="H146" s="53"/>
      <c r="I146" s="53"/>
      <c r="J146" s="53"/>
      <c r="K146" s="53"/>
      <c r="L146" s="53"/>
    </row>
    <row r="147" spans="1:12" ht="15.75">
      <c r="A147" s="7"/>
      <c r="B147" s="7"/>
      <c r="C147" s="7"/>
      <c r="D147" s="7"/>
      <c r="E147" s="7"/>
      <c r="F147" s="7"/>
      <c r="G147" s="7"/>
      <c r="H147" s="7"/>
      <c r="I147" s="7"/>
      <c r="J147" s="7"/>
      <c r="K147" s="7"/>
      <c r="L147" s="7"/>
    </row>
    <row r="148" spans="1:12" ht="15.75">
      <c r="A148" s="7"/>
      <c r="B148" s="7"/>
      <c r="C148" s="7"/>
      <c r="D148" s="7"/>
      <c r="E148" s="7"/>
      <c r="F148" s="7"/>
      <c r="G148" s="7"/>
      <c r="H148" s="7"/>
      <c r="I148" s="7"/>
      <c r="J148" s="7"/>
      <c r="K148" s="7"/>
      <c r="L148" s="7"/>
    </row>
    <row r="149" spans="1:12" ht="15.75">
      <c r="A149" s="7">
        <v>25</v>
      </c>
      <c r="B149" s="6" t="s">
        <v>144</v>
      </c>
      <c r="C149" s="7"/>
      <c r="D149" s="7"/>
      <c r="E149" s="7"/>
      <c r="F149" s="7"/>
      <c r="G149" s="7"/>
      <c r="H149" s="7"/>
      <c r="I149" s="7"/>
      <c r="J149" s="7"/>
      <c r="K149" s="7"/>
      <c r="L149" s="7"/>
    </row>
    <row r="150" spans="1:12" ht="48" customHeight="1">
      <c r="A150" s="7"/>
      <c r="B150" s="53" t="s">
        <v>190</v>
      </c>
      <c r="C150" s="53"/>
      <c r="D150" s="53"/>
      <c r="E150" s="53"/>
      <c r="F150" s="53"/>
      <c r="G150" s="53"/>
      <c r="H150" s="53"/>
      <c r="I150" s="53"/>
      <c r="J150" s="53"/>
      <c r="K150" s="53"/>
      <c r="L150" s="53"/>
    </row>
    <row r="151" spans="1:12" ht="15.75">
      <c r="A151" s="7"/>
      <c r="B151" s="7"/>
      <c r="C151" s="7"/>
      <c r="D151" s="7"/>
      <c r="E151" s="7"/>
      <c r="F151" s="7"/>
      <c r="G151" s="7"/>
      <c r="H151" s="7"/>
      <c r="I151" s="7"/>
      <c r="J151" s="7"/>
      <c r="K151" s="7"/>
      <c r="L151" s="7"/>
    </row>
    <row r="152" spans="1:12" ht="32.25" customHeight="1">
      <c r="A152" s="7"/>
      <c r="B152" s="53" t="s">
        <v>168</v>
      </c>
      <c r="C152" s="53"/>
      <c r="D152" s="53"/>
      <c r="E152" s="53"/>
      <c r="F152" s="53"/>
      <c r="G152" s="53"/>
      <c r="H152" s="53"/>
      <c r="I152" s="53"/>
      <c r="J152" s="53"/>
      <c r="K152" s="53"/>
      <c r="L152" s="53"/>
    </row>
    <row r="153" spans="1:12" ht="15.75">
      <c r="A153" s="7"/>
      <c r="B153" s="7"/>
      <c r="C153" s="7"/>
      <c r="D153" s="7"/>
      <c r="E153" s="7"/>
      <c r="F153" s="7"/>
      <c r="G153" s="7"/>
      <c r="H153" s="7"/>
      <c r="I153" s="7"/>
      <c r="J153" s="7"/>
      <c r="K153" s="7"/>
      <c r="L153" s="7"/>
    </row>
    <row r="154" spans="1:12" ht="15.75">
      <c r="A154" s="7"/>
      <c r="B154" s="7"/>
      <c r="C154" s="7"/>
      <c r="D154" s="7"/>
      <c r="E154" s="7"/>
      <c r="F154" s="7"/>
      <c r="G154" s="7"/>
      <c r="H154" s="7"/>
      <c r="I154" s="7"/>
      <c r="J154" s="7"/>
      <c r="K154" s="7"/>
      <c r="L154" s="7"/>
    </row>
    <row r="155" spans="1:12" ht="15.75">
      <c r="A155" s="7">
        <v>26</v>
      </c>
      <c r="B155" s="56" t="s">
        <v>145</v>
      </c>
      <c r="C155" s="56"/>
      <c r="D155" s="56"/>
      <c r="E155" s="56"/>
      <c r="F155" s="56"/>
      <c r="G155" s="56"/>
      <c r="H155" s="56"/>
      <c r="I155" s="56"/>
      <c r="J155" s="56"/>
      <c r="K155" s="56"/>
      <c r="L155" s="56"/>
    </row>
    <row r="156" spans="1:12" ht="15.75">
      <c r="A156" s="7"/>
      <c r="B156" s="7" t="s">
        <v>146</v>
      </c>
      <c r="C156" s="7"/>
      <c r="D156" s="7"/>
      <c r="E156" s="7"/>
      <c r="F156" s="7"/>
      <c r="G156" s="7"/>
      <c r="H156" s="7"/>
      <c r="I156" s="7"/>
      <c r="J156" s="7"/>
      <c r="K156" s="7"/>
      <c r="L156" s="7"/>
    </row>
    <row r="157" spans="1:12" ht="15.75">
      <c r="A157" s="7"/>
      <c r="B157" s="7"/>
      <c r="C157" s="7"/>
      <c r="D157" s="7"/>
      <c r="E157" s="7"/>
      <c r="F157" s="7"/>
      <c r="G157" s="7"/>
      <c r="H157" s="7"/>
      <c r="I157" s="7"/>
      <c r="J157" s="7"/>
      <c r="K157" s="7"/>
      <c r="L157" s="7"/>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row r="246" spans="1:12" ht="12.75">
      <c r="A246" s="21"/>
      <c r="B246" s="21"/>
      <c r="C246" s="21"/>
      <c r="D246" s="21"/>
      <c r="E246" s="21"/>
      <c r="F246" s="21"/>
      <c r="G246" s="21"/>
      <c r="H246" s="21"/>
      <c r="I246" s="21"/>
      <c r="J246" s="21"/>
      <c r="K246" s="21"/>
      <c r="L246" s="21"/>
    </row>
    <row r="247" spans="1:12" ht="12.75">
      <c r="A247" s="21"/>
      <c r="B247" s="21"/>
      <c r="C247" s="21"/>
      <c r="D247" s="21"/>
      <c r="E247" s="21"/>
      <c r="F247" s="21"/>
      <c r="G247" s="21"/>
      <c r="H247" s="21"/>
      <c r="I247" s="21"/>
      <c r="J247" s="21"/>
      <c r="K247" s="21"/>
      <c r="L247" s="21"/>
    </row>
    <row r="248" spans="1:12" ht="12.75">
      <c r="A248" s="21"/>
      <c r="B248" s="21"/>
      <c r="C248" s="21"/>
      <c r="D248" s="21"/>
      <c r="E248" s="21"/>
      <c r="F248" s="21"/>
      <c r="G248" s="21"/>
      <c r="H248" s="21"/>
      <c r="I248" s="21"/>
      <c r="J248" s="21"/>
      <c r="K248" s="21"/>
      <c r="L248" s="21"/>
    </row>
  </sheetData>
  <mergeCells count="34">
    <mergeCell ref="B125:E125"/>
    <mergeCell ref="B145:L145"/>
    <mergeCell ref="B155:L155"/>
    <mergeCell ref="B134:L134"/>
    <mergeCell ref="B136:L136"/>
    <mergeCell ref="B138:L138"/>
    <mergeCell ref="B142:L142"/>
    <mergeCell ref="B146:L146"/>
    <mergeCell ref="B150:L150"/>
    <mergeCell ref="B152:L152"/>
    <mergeCell ref="B49:L49"/>
    <mergeCell ref="B109:L109"/>
    <mergeCell ref="B57:L57"/>
    <mergeCell ref="B114:L114"/>
    <mergeCell ref="E64:G64"/>
    <mergeCell ref="I64:K64"/>
    <mergeCell ref="B78:L78"/>
    <mergeCell ref="B82:L82"/>
    <mergeCell ref="B86:L86"/>
    <mergeCell ref="B105:L105"/>
    <mergeCell ref="B7:L7"/>
    <mergeCell ref="B9:L9"/>
    <mergeCell ref="B13:L13"/>
    <mergeCell ref="B17:L17"/>
    <mergeCell ref="B34:L34"/>
    <mergeCell ref="B140:L140"/>
    <mergeCell ref="B21:L21"/>
    <mergeCell ref="B25:L25"/>
    <mergeCell ref="B29:L29"/>
    <mergeCell ref="B33:L33"/>
    <mergeCell ref="B53:L53"/>
    <mergeCell ref="B37:L37"/>
    <mergeCell ref="B41:L41"/>
    <mergeCell ref="B45:L45"/>
  </mergeCells>
  <printOptions/>
  <pageMargins left="0.75" right="0.75" top="1" bottom="1" header="0.5" footer="0.5"/>
  <pageSetup horizontalDpi="600" verticalDpi="600" orientation="portrait" paperSize="9" scale="78" r:id="rId1"/>
  <rowBreaks count="3" manualBreakCount="3">
    <brk id="41" max="11" man="1"/>
    <brk id="88"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2004-05-24T09:32:36Z</cp:lastPrinted>
  <dcterms:created xsi:type="dcterms:W3CDTF">2003-10-15T08:56:23Z</dcterms:created>
  <dcterms:modified xsi:type="dcterms:W3CDTF">2004-05-24T10:07:48Z</dcterms:modified>
  <cp:category/>
  <cp:version/>
  <cp:contentType/>
  <cp:contentStatus/>
</cp:coreProperties>
</file>